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77" activeTab="21"/>
  </bookViews>
  <sheets>
    <sheet name="1973" sheetId="1" r:id="rId1"/>
    <sheet name="1975" sheetId="2" r:id="rId2"/>
    <sheet name="1977" sheetId="3" r:id="rId3"/>
    <sheet name="1979" sheetId="4" r:id="rId4"/>
    <sheet name="1981" sheetId="5" r:id="rId5"/>
    <sheet name="1983" sheetId="6" r:id="rId6"/>
    <sheet name="1985" sheetId="7" r:id="rId7"/>
    <sheet name="1987" sheetId="8" r:id="rId8"/>
    <sheet name="1989" sheetId="9" r:id="rId9"/>
    <sheet name="1991" sheetId="10" r:id="rId10"/>
    <sheet name="1993" sheetId="11" r:id="rId11"/>
    <sheet name="1995" sheetId="12" r:id="rId12"/>
    <sheet name="1997" sheetId="13" r:id="rId13"/>
    <sheet name="1999" sheetId="14" r:id="rId14"/>
    <sheet name="2002" sheetId="15" r:id="rId15"/>
    <sheet name="2004" sheetId="16" r:id="rId16"/>
    <sheet name="2006" sheetId="17" r:id="rId17"/>
    <sheet name="2008" sheetId="18" r:id="rId18"/>
    <sheet name="2010" sheetId="19" r:id="rId19"/>
    <sheet name="2012" sheetId="20" r:id="rId20"/>
    <sheet name="2014" sheetId="21" r:id="rId21"/>
    <sheet name="2016" sheetId="22" r:id="rId22"/>
    <sheet name="medal winners" sheetId="23" r:id="rId23"/>
    <sheet name="All Pilots by year and rank" sheetId="24" r:id="rId24"/>
    <sheet name="Tasks" sheetId="25" r:id="rId25"/>
  </sheets>
  <definedNames>
    <definedName name="_xlnm._FilterDatabase" localSheetId="23" hidden="1">'All Pilots by year and rank'!$A$1:$AC$754</definedName>
    <definedName name="TABLE">'1989'!$A$15:$A$15</definedName>
    <definedName name="TABLE_2">'1989'!$A$15:$D$117</definedName>
    <definedName name="__Anonymous_Sheet_DB__1">'All Pilots by year and rank'!$A$1:$AC$658</definedName>
    <definedName name="Excel_BuiltIn__FilterDatabase" localSheetId="23">'All Pilots by year and rank'!$A$1:$AA$608</definedName>
  </definedNames>
  <calcPr fullCalcOnLoad="1"/>
</workbook>
</file>

<file path=xl/comments11.xml><?xml version="1.0" encoding="utf-8"?>
<comments xmlns="http://schemas.openxmlformats.org/spreadsheetml/2006/main">
  <authors>
    <author/>
  </authors>
  <commentList>
    <comment ref="B80" authorId="0">
      <text>
        <r>
          <rPr>
            <b/>
            <sz val="9"/>
            <color indexed="8"/>
            <rFont val="Tahoma"/>
            <family val="2"/>
          </rPr>
          <t xml:space="preserve">former Austin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B53" authorId="0">
      <text>
        <r>
          <rPr>
            <b/>
            <sz val="9"/>
            <color indexed="8"/>
            <rFont val="Tahoma"/>
            <family val="2"/>
          </rPr>
          <t xml:space="preserve">former Austin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B82" authorId="0">
      <text>
        <r>
          <rPr>
            <b/>
            <sz val="9"/>
            <color indexed="8"/>
            <rFont val="Tahoma"/>
            <family val="2"/>
          </rPr>
          <t xml:space="preserve">former Austin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L29" authorId="0">
      <text>
        <r>
          <rPr>
            <b/>
            <sz val="8"/>
            <color indexed="8"/>
            <rFont val="Tahoma"/>
            <family val="2"/>
          </rPr>
          <t>no. of points, if equal, no of gold medals, if equal no. of silver medals, if equal alphabet</t>
        </r>
      </text>
    </comment>
    <comment ref="Q29" authorId="0">
      <text>
        <r>
          <rPr>
            <b/>
            <sz val="8"/>
            <color indexed="8"/>
            <rFont val="Tahoma"/>
            <family val="2"/>
          </rPr>
          <t>gold=3, silver=2, bronze=1</t>
        </r>
      </text>
    </comment>
    <comment ref="T29" authorId="0">
      <text>
        <r>
          <rPr>
            <b/>
            <sz val="8"/>
            <color indexed="8"/>
            <rFont val="Tahoma"/>
            <family val="2"/>
          </rPr>
          <t>no. of points, if equal, no of gold medals, if equal no. of silver medals, if equal alphabet</t>
        </r>
      </text>
    </comment>
    <comment ref="Z29" authorId="0">
      <text>
        <r>
          <rPr>
            <b/>
            <sz val="8"/>
            <color indexed="8"/>
            <rFont val="Tahoma"/>
            <family val="2"/>
          </rPr>
          <t>gold=3, silver=2, bronze=1</t>
        </r>
      </text>
    </comment>
  </commentList>
</comments>
</file>

<file path=xl/comments24.xml><?xml version="1.0" encoding="utf-8"?>
<comments xmlns="http://schemas.openxmlformats.org/spreadsheetml/2006/main">
  <authors>
    <author/>
  </authors>
  <commentList>
    <comment ref="A624" authorId="0">
      <text>
        <r>
          <rPr>
            <b/>
            <sz val="9"/>
            <color indexed="8"/>
            <rFont val="Tahoma"/>
            <family val="2"/>
          </rPr>
          <t xml:space="preserve">former Austin
</t>
        </r>
      </text>
    </comment>
    <comment ref="AA290" authorId="0">
      <text>
        <r>
          <rPr>
            <sz val="9"/>
            <color indexed="8"/>
            <rFont val="Tahoma"/>
            <family val="2"/>
          </rPr>
          <t>UAE</t>
        </r>
      </text>
    </comment>
  </commentList>
</comments>
</file>

<file path=xl/sharedStrings.xml><?xml version="1.0" encoding="utf-8"?>
<sst xmlns="http://schemas.openxmlformats.org/spreadsheetml/2006/main" count="7820" uniqueCount="1392">
  <si>
    <t>1st World Hot Air Balloon Championships 1973 - Albuquerque, NM, USA</t>
  </si>
  <si>
    <t>February 11-17, 1973</t>
  </si>
  <si>
    <t>F1</t>
  </si>
  <si>
    <t>Task 1</t>
  </si>
  <si>
    <t>HNH</t>
  </si>
  <si>
    <t>F2</t>
  </si>
  <si>
    <t>Task 2</t>
  </si>
  <si>
    <t>Profile flight, barograph</t>
  </si>
  <si>
    <t>Event Director: Ed Yost / USA</t>
  </si>
  <si>
    <t>pilots</t>
  </si>
  <si>
    <t>F3</t>
  </si>
  <si>
    <t>Task 3</t>
  </si>
  <si>
    <t>tasks</t>
  </si>
  <si>
    <t>F4</t>
  </si>
  <si>
    <t>Task 4</t>
  </si>
  <si>
    <t>flights</t>
  </si>
  <si>
    <t>NACs</t>
  </si>
  <si>
    <t>Rank</t>
  </si>
  <si>
    <t>NAME, First Name</t>
  </si>
  <si>
    <t>NAC</t>
  </si>
  <si>
    <t>Total</t>
  </si>
  <si>
    <t xml:space="preserve">NAC rank </t>
  </si>
  <si>
    <t>average</t>
  </si>
  <si>
    <t>comp.</t>
  </si>
  <si>
    <t>points</t>
  </si>
  <si>
    <t>FLODEN, Dennis E</t>
  </si>
  <si>
    <t>USA</t>
  </si>
  <si>
    <t>CUTTER, Bill</t>
  </si>
  <si>
    <t>AUS</t>
  </si>
  <si>
    <t>BALKEDAL, Jan</t>
  </si>
  <si>
    <t>SWE</t>
  </si>
  <si>
    <t>GBR</t>
  </si>
  <si>
    <t>COMSTOCK, Bruce</t>
  </si>
  <si>
    <t>GER</t>
  </si>
  <si>
    <t>ADAMS, Terrence</t>
  </si>
  <si>
    <t>IRE</t>
  </si>
  <si>
    <t>VIZZARD, Peter</t>
  </si>
  <si>
    <t>DELFORGE, Gerard</t>
  </si>
  <si>
    <t>BEL</t>
  </si>
  <si>
    <t>CAN</t>
  </si>
  <si>
    <t>LANGFORD, Peter</t>
  </si>
  <si>
    <t>CAMERON, Don</t>
  </si>
  <si>
    <t>SUI</t>
  </si>
  <si>
    <t>AKERSTEDT, Hans</t>
  </si>
  <si>
    <t>FRA</t>
  </si>
  <si>
    <t>OERMAN, Thomas</t>
  </si>
  <si>
    <t>DEN</t>
  </si>
  <si>
    <t xml:space="preserve">BARRETT, Roger </t>
  </si>
  <si>
    <t>NED</t>
  </si>
  <si>
    <t>KALTENBACH, Horst</t>
  </si>
  <si>
    <t>ITA</t>
  </si>
  <si>
    <t>HORACK, Larry</t>
  </si>
  <si>
    <t>FIN</t>
  </si>
  <si>
    <t>ALEXANDER, Mike</t>
  </si>
  <si>
    <t>SIEGER, Arno</t>
  </si>
  <si>
    <t>Africa</t>
  </si>
  <si>
    <t>OWENS, Peter</t>
  </si>
  <si>
    <t>Asia</t>
  </si>
  <si>
    <t>VANDERLINDEN, Henry</t>
  </si>
  <si>
    <t>Europe</t>
  </si>
  <si>
    <t>WOTHE, Eugen</t>
  </si>
  <si>
    <t>N America</t>
  </si>
  <si>
    <t>NOIRCLERC, Robert</t>
  </si>
  <si>
    <t>Oceania</t>
  </si>
  <si>
    <t>HOOPER, David</t>
  </si>
  <si>
    <t>S America</t>
  </si>
  <si>
    <t>SCHWEIZER, Werner</t>
  </si>
  <si>
    <t>CASTANIER, Clotaire</t>
  </si>
  <si>
    <t>UNGERMARK, Seve</t>
  </si>
  <si>
    <t>PAAMAND, Kai</t>
  </si>
  <si>
    <t>SANDEL, Anneke (Ms)</t>
  </si>
  <si>
    <t>SHELDRAKE, Stanley</t>
  </si>
  <si>
    <t>VICAIRE, Bertrand</t>
  </si>
  <si>
    <t>ANDERSON, Per Olow</t>
  </si>
  <si>
    <t>SCHAUT, Willy</t>
  </si>
  <si>
    <t>SEGRE, Franco</t>
  </si>
  <si>
    <t>KASEVA, Veikko</t>
  </si>
  <si>
    <t>2nd World Hot Air Balloon Championships 1975 - Albuquerque, NM, USA</t>
  </si>
  <si>
    <t>October 2-12, 1975</t>
  </si>
  <si>
    <t>CNTE (FIN)</t>
  </si>
  <si>
    <t>Event Director: Sid Cutter / USA</t>
  </si>
  <si>
    <t>ELB</t>
  </si>
  <si>
    <t>F5</t>
  </si>
  <si>
    <t>Task 5</t>
  </si>
  <si>
    <t>Jack-in-the-box (RTA)</t>
  </si>
  <si>
    <t>SCHAFFER, David</t>
  </si>
  <si>
    <t>HALL, Peter</t>
  </si>
  <si>
    <t>NOR</t>
  </si>
  <si>
    <t>WIRTH, Dick</t>
  </si>
  <si>
    <t>MORONEY, Martin</t>
  </si>
  <si>
    <t>AUT</t>
  </si>
  <si>
    <t>FAITHFUL, Simon</t>
  </si>
  <si>
    <t>MICHAUD, Del</t>
  </si>
  <si>
    <t>STABI, Ulf</t>
  </si>
  <si>
    <t>KLINGBERG, Mikael</t>
  </si>
  <si>
    <t>COSTA DE BEAUREGARD, Jean</t>
  </si>
  <si>
    <t>JPN</t>
  </si>
  <si>
    <t>HOCKLEY, Bernard</t>
  </si>
  <si>
    <t>STARKBAUM, Josef</t>
  </si>
  <si>
    <t>NZE</t>
  </si>
  <si>
    <t>DE VILLARS, Arnaud</t>
  </si>
  <si>
    <t>KOSTUR, Daniel</t>
  </si>
  <si>
    <t>MEDEMA, David</t>
  </si>
  <si>
    <t>WOLLEY, Portis</t>
  </si>
  <si>
    <t>LANG, Dale</t>
  </si>
  <si>
    <t>GROSSMAN-MADSEN, Axel</t>
  </si>
  <si>
    <t>LOISIER, Jean</t>
  </si>
  <si>
    <t>ICHIYOSHI, Saburo</t>
  </si>
  <si>
    <t>WOOLLETT, Wilf</t>
  </si>
  <si>
    <t>SILVERSTOLPE, Karl-Goran</t>
  </si>
  <si>
    <t>MACLEOD, Donald</t>
  </si>
  <si>
    <t>MONDT, Heinz</t>
  </si>
  <si>
    <t>GRIEG, James</t>
  </si>
  <si>
    <t>3rd World Hot Air Balloon Championships 1977 - Castle Howard, York, England</t>
  </si>
  <si>
    <t>October 2-12, 1977</t>
  </si>
  <si>
    <t>HWZ</t>
  </si>
  <si>
    <t>Event Director: Nigel Tasker / GBR</t>
  </si>
  <si>
    <t>PDG</t>
  </si>
  <si>
    <t>JDG</t>
  </si>
  <si>
    <t>HWZ/FON</t>
  </si>
  <si>
    <t>F6</t>
  </si>
  <si>
    <t>Task 6</t>
  </si>
  <si>
    <t>WOESSNER, Paul</t>
  </si>
  <si>
    <t>SCUDDER, Michael</t>
  </si>
  <si>
    <t>HKG</t>
  </si>
  <si>
    <t>BARKER, David</t>
  </si>
  <si>
    <t>MILLAR, Hugh Mackenzie</t>
  </si>
  <si>
    <t>BAREFORD, David</t>
  </si>
  <si>
    <t>RSA</t>
  </si>
  <si>
    <t>WILLIAMS, Crispin</t>
  </si>
  <si>
    <t>LUX</t>
  </si>
  <si>
    <t>DONNELLY, Tom</t>
  </si>
  <si>
    <t>BERGOUNIOUX, Michel</t>
  </si>
  <si>
    <t>BENNING, Karl-Heinz</t>
  </si>
  <si>
    <t>ROUX DEVILLAS, Olivier</t>
  </si>
  <si>
    <t>HIBBARD, Phil</t>
  </si>
  <si>
    <t>GREEN, Geoffrey</t>
  </si>
  <si>
    <t>IRA</t>
  </si>
  <si>
    <t>EDWARDS, Sam</t>
  </si>
  <si>
    <t>STIESZ, Christian</t>
  </si>
  <si>
    <t>VAN GINKEL, Jeanette (Ms)</t>
  </si>
  <si>
    <t>MILLS, Douglas</t>
  </si>
  <si>
    <t>SUNDQVIST, Lars</t>
  </si>
  <si>
    <t>LEDERMANN, Werner</t>
  </si>
  <si>
    <t>SAUBER, Jean</t>
  </si>
  <si>
    <t>KNOLL, Ernst</t>
  </si>
  <si>
    <t>DORIGNY, Helene (Ms)</t>
  </si>
  <si>
    <t>TAKAHASHI, Tohru</t>
  </si>
  <si>
    <t>CLINE, Don</t>
  </si>
  <si>
    <t>COLTING, Hakan</t>
  </si>
  <si>
    <t>SELMAN, Edward</t>
  </si>
  <si>
    <t>BOEYKENS, Ludo</t>
  </si>
  <si>
    <t>SOFFE, Laurie</t>
  </si>
  <si>
    <t>PORATI, Piero</t>
  </si>
  <si>
    <t>ESHOO, Frederick</t>
  </si>
  <si>
    <t>4th World Hot Air Balloon Championships 1979 - Uppsala, Sweden</t>
  </si>
  <si>
    <t>January 3 - 10, 1979</t>
  </si>
  <si>
    <t>JDG/FON</t>
  </si>
  <si>
    <t>Event Director: John Grubbström / SWE</t>
  </si>
  <si>
    <t>PDG/FON</t>
  </si>
  <si>
    <t>CUTTER, Sid</t>
  </si>
  <si>
    <t>DORMAN, Alan</t>
  </si>
  <si>
    <t>GUNNARSSON, Bengt</t>
  </si>
  <si>
    <t>POL</t>
  </si>
  <si>
    <t>TERRIN, Patrice</t>
  </si>
  <si>
    <t>KIRBY, Chris</t>
  </si>
  <si>
    <t>BREU, Reinhardt</t>
  </si>
  <si>
    <t>CARTER, Harold</t>
  </si>
  <si>
    <t>DE BRUIJN, Mathijs</t>
  </si>
  <si>
    <t>FITGER, Peter</t>
  </si>
  <si>
    <t>WOLSTENHOLME, Colin</t>
  </si>
  <si>
    <t>MAKNE, Stefan</t>
  </si>
  <si>
    <t>ADAMS, John</t>
  </si>
  <si>
    <t>HOFFMANN, Jurgen</t>
  </si>
  <si>
    <t>OHIWA, Masakasu "Maco"</t>
  </si>
  <si>
    <t>MORI, Haruki</t>
  </si>
  <si>
    <t>WATSON, William</t>
  </si>
  <si>
    <t>No Start</t>
  </si>
  <si>
    <t>GUNDERSEN, Tor</t>
  </si>
  <si>
    <t>DQ</t>
  </si>
  <si>
    <t>ZOET, Hans</t>
  </si>
  <si>
    <t>HAUGH, Kevin</t>
  </si>
  <si>
    <t>5th World Hot Air Balloon Championships 1981 - Battle Creek, MI, USA</t>
  </si>
  <si>
    <t>June 20 - June 27, 1981</t>
  </si>
  <si>
    <t>21.6 pm</t>
  </si>
  <si>
    <t>22.6 pm</t>
  </si>
  <si>
    <t>Task 2, 3</t>
  </si>
  <si>
    <t>FIN/FON</t>
  </si>
  <si>
    <t>Event Director: Tom Sheppard / USA</t>
  </si>
  <si>
    <t>23.6 am</t>
  </si>
  <si>
    <t>24.6 am</t>
  </si>
  <si>
    <t>25.6 am</t>
  </si>
  <si>
    <t>26.6 am</t>
  </si>
  <si>
    <t>Task 7, 8</t>
  </si>
  <si>
    <t>BLOUNT, Alan</t>
  </si>
  <si>
    <t>ARNOULD, Michel</t>
  </si>
  <si>
    <t>WARNER, Harold</t>
  </si>
  <si>
    <t>KEOWN, Owen</t>
  </si>
  <si>
    <t>MARTIN, Pascal</t>
  </si>
  <si>
    <t>TAKAMOTO, Hiroyuki</t>
  </si>
  <si>
    <t>BRIDGE, Ian</t>
  </si>
  <si>
    <t>BRA</t>
  </si>
  <si>
    <t>MURTORFF, Bill</t>
  </si>
  <si>
    <t>ESP</t>
  </si>
  <si>
    <t>GABEL, Tom</t>
  </si>
  <si>
    <t>DESMOND, Al</t>
  </si>
  <si>
    <t>BALDO, James</t>
  </si>
  <si>
    <t>KARLSTROM, Kenneth</t>
  </si>
  <si>
    <t>JONES, Steve</t>
  </si>
  <si>
    <t>WILSON, Ruth (Ms)</t>
  </si>
  <si>
    <t>CONNER, Don</t>
  </si>
  <si>
    <t>GIANNOTIS, Paul</t>
  </si>
  <si>
    <t>BATCHELOR, Robin</t>
  </si>
  <si>
    <t>MOIZARD, Francois</t>
  </si>
  <si>
    <t>FISCHER, David</t>
  </si>
  <si>
    <t>HAGGENEY, Paul</t>
  </si>
  <si>
    <t>FORSCHNER, Werner</t>
  </si>
  <si>
    <t>DONNET, Jean</t>
  </si>
  <si>
    <t>GEARING, Herbert</t>
  </si>
  <si>
    <t>CONTEGIACOMO, Paolo</t>
  </si>
  <si>
    <t>KORDEL, Hans</t>
  </si>
  <si>
    <t>NELS, Al</t>
  </si>
  <si>
    <t>BIRK, Jim</t>
  </si>
  <si>
    <t>LOOS, Friedel</t>
  </si>
  <si>
    <t>BOBELL, Richard</t>
  </si>
  <si>
    <t>D'OULTREMONT, Yves</t>
  </si>
  <si>
    <t>THIBO, Pit</t>
  </si>
  <si>
    <t>FONTENAU, Luc</t>
  </si>
  <si>
    <t>KINDERMANN, Gerhard</t>
  </si>
  <si>
    <t>COLEMAN, John</t>
  </si>
  <si>
    <t>JACOBS, Ian</t>
  </si>
  <si>
    <t>PAAMAND, Kim</t>
  </si>
  <si>
    <t>KEARLEY, Patrick</t>
  </si>
  <si>
    <t>KATZER, Wolf</t>
  </si>
  <si>
    <t>SCHWARTZ, Bruno</t>
  </si>
  <si>
    <t>GREEN, Jesus</t>
  </si>
  <si>
    <t>FELIU RIUS, Thomas</t>
  </si>
  <si>
    <t>ESSERMAN, John</t>
  </si>
  <si>
    <t>SANDEL, Anneke(Ms)</t>
  </si>
  <si>
    <t>LAUWAERT, Michel</t>
  </si>
  <si>
    <t>RITCHIE, Dale</t>
  </si>
  <si>
    <t>FUJIMORI, Tatsuo</t>
  </si>
  <si>
    <t>IMAMURA, Sakio</t>
  </si>
  <si>
    <t>DE SADELEER, Stanislas</t>
  </si>
  <si>
    <t>MAES, Jojo</t>
  </si>
  <si>
    <t>ICHIYOSHI, Toshiko (Ms)</t>
  </si>
  <si>
    <t>LEWIS, Noel</t>
  </si>
  <si>
    <t>6th World Hot Air Balloon Championships 1983 - Nantes, France</t>
  </si>
  <si>
    <t>August 26 -September 7, 1983</t>
  </si>
  <si>
    <t>29.8 am</t>
  </si>
  <si>
    <t>29.8 pm</t>
  </si>
  <si>
    <t>30.8 am</t>
  </si>
  <si>
    <t>Task 3, 4</t>
  </si>
  <si>
    <t>PDG/ELB</t>
  </si>
  <si>
    <t>30.8 pm</t>
  </si>
  <si>
    <t>31.8 pm</t>
  </si>
  <si>
    <t>1.9 am</t>
  </si>
  <si>
    <t>F7</t>
  </si>
  <si>
    <t>1.9 pm</t>
  </si>
  <si>
    <t>Task 9</t>
  </si>
  <si>
    <t>Task 7</t>
  </si>
  <si>
    <t>Task 8</t>
  </si>
  <si>
    <t>PUTLAND, Grenville</t>
  </si>
  <si>
    <t>CLAUSSEN, Uwe</t>
  </si>
  <si>
    <t>WESTLEY, Geoffrey</t>
  </si>
  <si>
    <t>AIMO, Giovanni</t>
  </si>
  <si>
    <t>IND</t>
  </si>
  <si>
    <t>HILLNHUTTER, Ortwin</t>
  </si>
  <si>
    <t>BOTHE, Willy B.</t>
  </si>
  <si>
    <t>GALLAND, Phillippe</t>
  </si>
  <si>
    <t>BRADLEY, Michael</t>
  </si>
  <si>
    <t>MESSNER, Martin</t>
  </si>
  <si>
    <t>LINDHOLM, Peter</t>
  </si>
  <si>
    <t>NABA, Ichiro</t>
  </si>
  <si>
    <t>TRINDLER, Marta (Ms)</t>
  </si>
  <si>
    <t>TSCHERNJA, Rimmy</t>
  </si>
  <si>
    <t>HAGGENEY, Markus</t>
  </si>
  <si>
    <t>DE LAS HERAS, Alfonso</t>
  </si>
  <si>
    <t>BROGLI, Arthur</t>
  </si>
  <si>
    <t>ROEHSLER, Rainer</t>
  </si>
  <si>
    <t>WEBER, Jean-Claude</t>
  </si>
  <si>
    <t>LINDQVIST, Per-Ola</t>
  </si>
  <si>
    <t>HAARHUIS, Ad</t>
  </si>
  <si>
    <t>CEDERLUND, Tommy</t>
  </si>
  <si>
    <t>MACHIDA, Kozo</t>
  </si>
  <si>
    <t>HUTTOIS, Jean-Marie</t>
  </si>
  <si>
    <t>LLADO, Josep-Maria</t>
  </si>
  <si>
    <t>SHINJI, Tatsumi</t>
  </si>
  <si>
    <t>DUPUIS, Daniel</t>
  </si>
  <si>
    <t>PFEIFFER, Wilhelm</t>
  </si>
  <si>
    <t>GRUBBSTROM, John</t>
  </si>
  <si>
    <t>LIBERT, Patrick</t>
  </si>
  <si>
    <t>ESCADA, Sergio</t>
  </si>
  <si>
    <t>HAARHUIS, Jan</t>
  </si>
  <si>
    <t>PARKKINEN, Pekka</t>
  </si>
  <si>
    <t>LAUBENBACHER, Joan</t>
  </si>
  <si>
    <t>GUPTA, Wishwa Bandhu</t>
  </si>
  <si>
    <t>7th World Hot Air Balloon Championships 1985 - Battle Creek, MI, USA</t>
  </si>
  <si>
    <t>July 12 - 20, 1985</t>
  </si>
  <si>
    <t>14.7 pm</t>
  </si>
  <si>
    <t>15.7 pm</t>
  </si>
  <si>
    <t>16.7 am</t>
  </si>
  <si>
    <t>16.7 pm</t>
  </si>
  <si>
    <t>17.7 am</t>
  </si>
  <si>
    <t>17.7 pm</t>
  </si>
  <si>
    <t>18.7 am</t>
  </si>
  <si>
    <t>Task 8, 9</t>
  </si>
  <si>
    <t>WSD</t>
  </si>
  <si>
    <t>F8</t>
  </si>
  <si>
    <t>18.7 pm</t>
  </si>
  <si>
    <t>Task 10</t>
  </si>
  <si>
    <t>F9</t>
  </si>
  <si>
    <t>19.7 am</t>
  </si>
  <si>
    <t>Task 11</t>
  </si>
  <si>
    <t>LEVIN, David</t>
  </si>
  <si>
    <t>CUNNINGHAM, Bill</t>
  </si>
  <si>
    <t>BARTHOLOMEW, Rob</t>
  </si>
  <si>
    <t>SORENSEN, Henning</t>
  </si>
  <si>
    <t>TARNO, Javier</t>
  </si>
  <si>
    <t>ARG</t>
  </si>
  <si>
    <t>BUSSEY, Bill</t>
  </si>
  <si>
    <t>CHN</t>
  </si>
  <si>
    <t>WASEN, Hakan</t>
  </si>
  <si>
    <t>DOWSON, Ralph</t>
  </si>
  <si>
    <t>GLEBE, Phil</t>
  </si>
  <si>
    <t>KARLSSON, Sven</t>
  </si>
  <si>
    <t>KOTZ, Josef</t>
  </si>
  <si>
    <t>BUMP, Chuck</t>
  </si>
  <si>
    <t>ROUTSALAINEN, Jouni</t>
  </si>
  <si>
    <t>SAGE, Tom</t>
  </si>
  <si>
    <t>GIBSON, Mark</t>
  </si>
  <si>
    <t>SMITH, Chris</t>
  </si>
  <si>
    <t>GAGE, Douglas</t>
  </si>
  <si>
    <t>LYNNE, Judy (Ms)</t>
  </si>
  <si>
    <t>HANSEN, Greg</t>
  </si>
  <si>
    <t>SHORE, Alan</t>
  </si>
  <si>
    <t>HUMPERT, Dieter</t>
  </si>
  <si>
    <t>HOLT-WILSON, Thomas</t>
  </si>
  <si>
    <t>MUIR, Al</t>
  </si>
  <si>
    <t>DAMHUS, Asbjorn</t>
  </si>
  <si>
    <t>BRISTOW-STAGG, Marc</t>
  </si>
  <si>
    <t>DUPIN, Jean-Claude</t>
  </si>
  <si>
    <t>SMITH, Sally (Ms)</t>
  </si>
  <si>
    <t>MEULEMAN, Freddy</t>
  </si>
  <si>
    <t>GUIXA, Joaquin</t>
  </si>
  <si>
    <t>WEGENER, Heinrich-Josef</t>
  </si>
  <si>
    <t>MIKKELSEN, Lis (Ms)</t>
  </si>
  <si>
    <t>MEIMBERG, Gerrit</t>
  </si>
  <si>
    <t>AJISAKA, Toru</t>
  </si>
  <si>
    <t>LOCKYER, Garry</t>
  </si>
  <si>
    <t>BROOKE, Michael</t>
  </si>
  <si>
    <t>OGG, Gary</t>
  </si>
  <si>
    <t>FUCHS, Ingo</t>
  </si>
  <si>
    <t>JALAVA, Risto</t>
  </si>
  <si>
    <t>ARAGON, Jose Luis Lorente</t>
  </si>
  <si>
    <t>GLEED, David</t>
  </si>
  <si>
    <t>ERNST, Eugen</t>
  </si>
  <si>
    <t>HOWES, Bob</t>
  </si>
  <si>
    <t>LAURSEN, Lau</t>
  </si>
  <si>
    <t>TAKEDA, Hiroyuki</t>
  </si>
  <si>
    <t>NISHIMURA, Kazuhiko</t>
  </si>
  <si>
    <t>KAUFMANN, Bruno</t>
  </si>
  <si>
    <t>RUSSELL, Al</t>
  </si>
  <si>
    <t>BALISKY, Dan</t>
  </si>
  <si>
    <t>BADIH, Jorge</t>
  </si>
  <si>
    <t>HAO DONG, San</t>
  </si>
  <si>
    <t>HARADI, Masaki</t>
  </si>
  <si>
    <t>HANSEN, Hans-Petter</t>
  </si>
  <si>
    <t>STIEBEL, Lars</t>
  </si>
  <si>
    <t>8th World Hot Air Balloon Championships 1987 - Schielleiten, Austria</t>
  </si>
  <si>
    <t>September 5 - 12</t>
  </si>
  <si>
    <t>6.9 am</t>
  </si>
  <si>
    <t>XID</t>
  </si>
  <si>
    <t>7.9 am</t>
  </si>
  <si>
    <t>Event Director: Wolfgang Gruber / AUT</t>
  </si>
  <si>
    <t>7.9 pm</t>
  </si>
  <si>
    <t>8.9 am</t>
  </si>
  <si>
    <t>8.9 pm</t>
  </si>
  <si>
    <t>9.9 am</t>
  </si>
  <si>
    <t>SFL/HWZ</t>
  </si>
  <si>
    <t>9.9 pm</t>
  </si>
  <si>
    <t>10.9 am</t>
  </si>
  <si>
    <t>Task 10, 11</t>
  </si>
  <si>
    <t>JDG/ELB</t>
  </si>
  <si>
    <t>10.9 pm</t>
  </si>
  <si>
    <t>Task 12</t>
  </si>
  <si>
    <t>F10</t>
  </si>
  <si>
    <t>11.9 am</t>
  </si>
  <si>
    <t>Task 13</t>
  </si>
  <si>
    <t>HAUER, Leopold</t>
  </si>
  <si>
    <t>SCHNEIDER, Uwe</t>
  </si>
  <si>
    <t>BLATTER, Rolf</t>
  </si>
  <si>
    <t>KIVITIE, Martti</t>
  </si>
  <si>
    <t>IGLESIAS MUNIZ, Adolfo</t>
  </si>
  <si>
    <t>TSUJII, Nobuaki</t>
  </si>
  <si>
    <t>HUN</t>
  </si>
  <si>
    <t>SAUBER, Claude</t>
  </si>
  <si>
    <t>MOLNAR, Csaba</t>
  </si>
  <si>
    <t>TAKAMOTO, Akemi (Ms)</t>
  </si>
  <si>
    <t>SUONPAA, Jarmo</t>
  </si>
  <si>
    <t>CHARBONNIER, Nello</t>
  </si>
  <si>
    <t>TRIMBLE, Victor</t>
  </si>
  <si>
    <t>PERREN, Gary</t>
  </si>
  <si>
    <t>WINROTH, Bjorn</t>
  </si>
  <si>
    <t>DARRIN, Tim</t>
  </si>
  <si>
    <t>PINNER, Tony</t>
  </si>
  <si>
    <t>SCHOEMAN, Louis</t>
  </si>
  <si>
    <t>McCORMACK, Tom</t>
  </si>
  <si>
    <t>SCHILZ, Eugene</t>
  </si>
  <si>
    <t>KOSMOWSKI, Hieronimus</t>
  </si>
  <si>
    <t>VAN WYK, Andre</t>
  </si>
  <si>
    <t>VEGH, Sandor</t>
  </si>
  <si>
    <t>TIMMERS, Jan</t>
  </si>
  <si>
    <t>CONRAN, Michael</t>
  </si>
  <si>
    <t>BRITES, Leonel</t>
  </si>
  <si>
    <t>CWIKLA, Andrzej</t>
  </si>
  <si>
    <t>THORTON, Jonathan</t>
  </si>
  <si>
    <t>KARDOS, Miklos</t>
  </si>
  <si>
    <t>GARDINI, Cesare</t>
  </si>
  <si>
    <t>9th Hot Air Balloon World Championship 1989 - Saga, Japan</t>
  </si>
  <si>
    <t>November 18 - 27</t>
  </si>
  <si>
    <t>21.11 am</t>
  </si>
  <si>
    <t>Task 1, 2</t>
  </si>
  <si>
    <t>21.11 pm</t>
  </si>
  <si>
    <t>Event Director: Masashi Kakuda / JPN</t>
  </si>
  <si>
    <t>22.11 am</t>
  </si>
  <si>
    <t>Task 4, 5</t>
  </si>
  <si>
    <t>22.11 pm</t>
  </si>
  <si>
    <t>23.11 am</t>
  </si>
  <si>
    <t>Task 7, 8, 9</t>
  </si>
  <si>
    <t>SFL/PDG/PDG</t>
  </si>
  <si>
    <t>23.11 pm</t>
  </si>
  <si>
    <t>24.11 am</t>
  </si>
  <si>
    <t>Task 11, 12, 13</t>
  </si>
  <si>
    <t>PDG/FIN/PDG</t>
  </si>
  <si>
    <t>25.11 am</t>
  </si>
  <si>
    <t>Task 14, 15</t>
  </si>
  <si>
    <t>JDG/PDG</t>
  </si>
  <si>
    <t>25.11 pm</t>
  </si>
  <si>
    <t>Task 16</t>
  </si>
  <si>
    <t>26.11 am</t>
  </si>
  <si>
    <t>Task 17, 18</t>
  </si>
  <si>
    <t>SFL/JDG</t>
  </si>
  <si>
    <t>HAGGENEY, Benedikt</t>
  </si>
  <si>
    <t>FOKKEN, Jan</t>
  </si>
  <si>
    <t>SHERRIL, Dan</t>
  </si>
  <si>
    <t>UCHIYAMA, Yoichi</t>
  </si>
  <si>
    <t>HEARTSILL, Joe</t>
  </si>
  <si>
    <t>WALLINGTON, John</t>
  </si>
  <si>
    <t>ISBERG, Erik</t>
  </si>
  <si>
    <t>ISV</t>
  </si>
  <si>
    <t>RUS</t>
  </si>
  <si>
    <t>KITAJIMA, Takerou</t>
  </si>
  <si>
    <t>GRAVES, Harold</t>
  </si>
  <si>
    <t>KUBO, Masahiro</t>
  </si>
  <si>
    <t>BURKARD, Jakob</t>
  </si>
  <si>
    <t>FUKUI, Joji</t>
  </si>
  <si>
    <t>MENCHHOFER, Jeffrey</t>
  </si>
  <si>
    <t>BERNARDIN, Jacques</t>
  </si>
  <si>
    <t>HAIM, Salvator</t>
  </si>
  <si>
    <t>IWAI, Shigefumi</t>
  </si>
  <si>
    <t>BROWN, Tony</t>
  </si>
  <si>
    <t>KALOUSDIAN, Rubens</t>
  </si>
  <si>
    <t>SCHELLHOVE, Peter</t>
  </si>
  <si>
    <t>BOHOJLO, Wladyslaw</t>
  </si>
  <si>
    <t>TRIFONOV, Ivan</t>
  </si>
  <si>
    <t>MESSINES, Francois</t>
  </si>
  <si>
    <t>THOMPSON, Jim</t>
  </si>
  <si>
    <t>WERESCHUK, Stan</t>
  </si>
  <si>
    <t>EKEBLAD, Per Olof</t>
  </si>
  <si>
    <t>MICHELL, Edwin</t>
  </si>
  <si>
    <t>HORVATH, Ferenc</t>
  </si>
  <si>
    <t>INA, Takashi</t>
  </si>
  <si>
    <t>AKVIST, Anders</t>
  </si>
  <si>
    <t>McCUTCHEON, David</t>
  </si>
  <si>
    <t>SEKITA, Takahito</t>
  </si>
  <si>
    <t>WILSON, Mark</t>
  </si>
  <si>
    <t>FRAENCKEL, Alan</t>
  </si>
  <si>
    <t>HOWARD, Mike</t>
  </si>
  <si>
    <t>SCHNELLBACK, Jon</t>
  </si>
  <si>
    <t>CASS, Gary</t>
  </si>
  <si>
    <t>MACIULEVICIUS, Rimvydas</t>
  </si>
  <si>
    <t>MUIR, Lindsay (Ms)</t>
  </si>
  <si>
    <t>BECKER, Jean</t>
  </si>
  <si>
    <t>TAHTINEN, Matti</t>
  </si>
  <si>
    <t>HEIZENEDER, Peter</t>
  </si>
  <si>
    <t>TAKACH, Adam</t>
  </si>
  <si>
    <t>LESTER, Bill</t>
  </si>
  <si>
    <t>WILLADSEN, Hans</t>
  </si>
  <si>
    <t>SATO, Noboru</t>
  </si>
  <si>
    <t>BONANNO, Paolo</t>
  </si>
  <si>
    <t>PERTWEE, Nigel</t>
  </si>
  <si>
    <t>VALUNAS, Juozas</t>
  </si>
  <si>
    <t>10th Hot Air Balloon World Championship 1991 - St. Jean-sur-Richelieu, Canada</t>
  </si>
  <si>
    <t>August 10 - 18</t>
  </si>
  <si>
    <t>11.8 pm</t>
  </si>
  <si>
    <t>12.8 pm</t>
  </si>
  <si>
    <t>Event Director: Gary Lockyer / CAN</t>
  </si>
  <si>
    <t>13.8 am</t>
  </si>
  <si>
    <t>Task 4, 5, 6</t>
  </si>
  <si>
    <t>FIN/JDG/FON</t>
  </si>
  <si>
    <t>13.8 pm</t>
  </si>
  <si>
    <t>14.8 am</t>
  </si>
  <si>
    <t>PDG/FIN</t>
  </si>
  <si>
    <t>14.8 pm</t>
  </si>
  <si>
    <t>15.8 am</t>
  </si>
  <si>
    <t>Task 11, 12</t>
  </si>
  <si>
    <t>PDG/PDG</t>
  </si>
  <si>
    <t>17.8 am</t>
  </si>
  <si>
    <t>Task 13, 14, 15</t>
  </si>
  <si>
    <t>GBM/JDG/FON</t>
  </si>
  <si>
    <t>DAVIDSON, John</t>
  </si>
  <si>
    <t>SLO</t>
  </si>
  <si>
    <t>CZE</t>
  </si>
  <si>
    <t>GABRIEL, Neil</t>
  </si>
  <si>
    <t>EWING, Ray</t>
  </si>
  <si>
    <t>FINK, Thomas</t>
  </si>
  <si>
    <t>REUSCHER, Heinz</t>
  </si>
  <si>
    <t>SUHONEN, Jari</t>
  </si>
  <si>
    <t>KAWASOE, Kaoru</t>
  </si>
  <si>
    <t>DESBIENS, Lucien</t>
  </si>
  <si>
    <t>NEILL, Jim</t>
  </si>
  <si>
    <t>SCHUURMAN, Ronny</t>
  </si>
  <si>
    <t>LLADO, Carles</t>
  </si>
  <si>
    <t>HOSSACK, Phil</t>
  </si>
  <si>
    <t>USILL, David</t>
  </si>
  <si>
    <t>FUJITA, Masahiko</t>
  </si>
  <si>
    <t>HORNI, Christian</t>
  </si>
  <si>
    <t>KAVANAGH, Phil</t>
  </si>
  <si>
    <t>KOMATSU, Ryo</t>
  </si>
  <si>
    <t>SORN, Slavko</t>
  </si>
  <si>
    <t>TAKASHI, Ina</t>
  </si>
  <si>
    <t>BOGDANYI, Otto</t>
  </si>
  <si>
    <t>GIBBS, Paul</t>
  </si>
  <si>
    <t>KOMODI, Gabor</t>
  </si>
  <si>
    <t>SCHERZER, Josef</t>
  </si>
  <si>
    <t>HRUBY, Milos</t>
  </si>
  <si>
    <t>STUART, Darryl</t>
  </si>
  <si>
    <t>CZERNIAWSKI, Jerzy</t>
  </si>
  <si>
    <t>KUNOVSKI, Jan</t>
  </si>
  <si>
    <t>IMBURCHIA, Gerard</t>
  </si>
  <si>
    <t>LEGENDRE, Patrick</t>
  </si>
  <si>
    <t>DE COCK, Philippe</t>
  </si>
  <si>
    <t>VAN GAMEREN, Rene</t>
  </si>
  <si>
    <t>YAMAGISHI, Mikio</t>
  </si>
  <si>
    <t>GRANHOLM, Kai</t>
  </si>
  <si>
    <t>FURUSAWA, Isao</t>
  </si>
  <si>
    <t>HUBER, Josef</t>
  </si>
  <si>
    <t>MOYANO, Guy</t>
  </si>
  <si>
    <t>BACH, Carl</t>
  </si>
  <si>
    <t>IGLESIAS, Pedro</t>
  </si>
  <si>
    <t>KOSYAKOV, Youri</t>
  </si>
  <si>
    <t>FUTAI, Zhang</t>
  </si>
  <si>
    <t>OPARIN, Gennady</t>
  </si>
  <si>
    <t>11th Hot Air Balloon World Championship 1993 - La Rochette, Luxembourg</t>
  </si>
  <si>
    <t>August 12 - 22</t>
  </si>
  <si>
    <t>15.8 pm</t>
  </si>
  <si>
    <t>FIN/HWZ</t>
  </si>
  <si>
    <t>Event Director: Pit Thibo / LUX</t>
  </si>
  <si>
    <t>16.8 am</t>
  </si>
  <si>
    <t>16.8 pm</t>
  </si>
  <si>
    <t>PDG/FIN/FON</t>
  </si>
  <si>
    <t>17.8 pm</t>
  </si>
  <si>
    <t>18.8 am</t>
  </si>
  <si>
    <t>CRT/PDG</t>
  </si>
  <si>
    <t>18.8 pm</t>
  </si>
  <si>
    <t>SFL</t>
  </si>
  <si>
    <t>19.8 am</t>
  </si>
  <si>
    <t>Task 14, 15, 16</t>
  </si>
  <si>
    <t>GBM/ELB/FON</t>
  </si>
  <si>
    <t>19.8 pm</t>
  </si>
  <si>
    <t>Task 17</t>
  </si>
  <si>
    <t>F11</t>
  </si>
  <si>
    <t>20.8 am</t>
  </si>
  <si>
    <t>Task 18, 19</t>
  </si>
  <si>
    <t>FIN/XDD</t>
  </si>
  <si>
    <t>F12</t>
  </si>
  <si>
    <t>20.8 pm</t>
  </si>
  <si>
    <t>Task 20</t>
  </si>
  <si>
    <t>CRT</t>
  </si>
  <si>
    <t>ARRAS, William</t>
  </si>
  <si>
    <t>VANDEHOEF, Ed</t>
  </si>
  <si>
    <t>KAZ</t>
  </si>
  <si>
    <t>ALLIET, Patrick</t>
  </si>
  <si>
    <t>LTU</t>
  </si>
  <si>
    <t>WAGNER, Christoph</t>
  </si>
  <si>
    <t>BROEDERS, Henk</t>
  </si>
  <si>
    <t>BLASER, Peter</t>
  </si>
  <si>
    <t>PETREHN, John</t>
  </si>
  <si>
    <t>SPELLWARD, Paul</t>
  </si>
  <si>
    <t>KEN</t>
  </si>
  <si>
    <t>SVK</t>
  </si>
  <si>
    <t>PHI</t>
  </si>
  <si>
    <t>UKR</t>
  </si>
  <si>
    <t>FELTES, Goy</t>
  </si>
  <si>
    <t>MOCKAITIS, Gintautas</t>
  </si>
  <si>
    <t>KREMER, Marc</t>
  </si>
  <si>
    <t>PRAWICKI, Bogdan</t>
  </si>
  <si>
    <t>HAVEN, Peer</t>
  </si>
  <si>
    <t>OZGA, Waldemar</t>
  </si>
  <si>
    <t>USAMI, Yoshito</t>
  </si>
  <si>
    <t>ROGOWSKI, Andrzej</t>
  </si>
  <si>
    <t>SUCHY, Michael</t>
  </si>
  <si>
    <t>SURKUS, Gintaras</t>
  </si>
  <si>
    <t>ZAGAINOV, Victor</t>
  </si>
  <si>
    <t>POUPINAIS, Christian</t>
  </si>
  <si>
    <t>MAKISAKA, Noriasu</t>
  </si>
  <si>
    <t>SPINDLER, Ailsa (Ms)</t>
  </si>
  <si>
    <t>KALOUSDIAN, Rui</t>
  </si>
  <si>
    <t>DISLER, Ueli</t>
  </si>
  <si>
    <t>ILNUMA, Tatsu</t>
  </si>
  <si>
    <t>LANZONI, Luciano</t>
  </si>
  <si>
    <t>TARAN, Yury</t>
  </si>
  <si>
    <t>ROBB, Tracy</t>
  </si>
  <si>
    <t>HLAVATY, Vratislav</t>
  </si>
  <si>
    <t>UEDA, Yoshikazu</t>
  </si>
  <si>
    <t>WESTWORTH, Arthur</t>
  </si>
  <si>
    <t>MARSHALL, Chris</t>
  </si>
  <si>
    <t>BURGESS, James</t>
  </si>
  <si>
    <t>GECI, Miroslav</t>
  </si>
  <si>
    <t>MCKENZIE, Suze</t>
  </si>
  <si>
    <t>KOMZA, Robertas</t>
  </si>
  <si>
    <t>DUROCHER, H.</t>
  </si>
  <si>
    <t>SUNG KEE, Paik</t>
  </si>
  <si>
    <t>HRENOV, Nikolai</t>
  </si>
  <si>
    <t>BELORUSOV, Sergej</t>
  </si>
  <si>
    <t>GROEGL, Borut</t>
  </si>
  <si>
    <t>12th Hot Air Balloon World Championship 1995 - Battle Creek, USA</t>
  </si>
  <si>
    <t>July 1 - 8</t>
  </si>
  <si>
    <t>1.7 am</t>
  </si>
  <si>
    <t>Task 1, 2, 3, 4</t>
  </si>
  <si>
    <t>PDG/HWZ/FON/FON</t>
  </si>
  <si>
    <t>2.7 am</t>
  </si>
  <si>
    <t>Task 5, 6, 7, 8</t>
  </si>
  <si>
    <t>GBM/HWZ/FON/FON</t>
  </si>
  <si>
    <t>Event Director: Jim Birk / USA</t>
  </si>
  <si>
    <t>2.7 pm</t>
  </si>
  <si>
    <t>3.7 am</t>
  </si>
  <si>
    <t>Task 10, 11, 12</t>
  </si>
  <si>
    <t>FIN/FON/FON</t>
  </si>
  <si>
    <t>3.7 pm</t>
  </si>
  <si>
    <t>Task 13, 14</t>
  </si>
  <si>
    <t>4.7 am</t>
  </si>
  <si>
    <t>Task 15, 16, 17, 18</t>
  </si>
  <si>
    <t>HWZ/JDG/HWZ/FON</t>
  </si>
  <si>
    <t>5.7 pm</t>
  </si>
  <si>
    <t>Task 19</t>
  </si>
  <si>
    <t>7.7 am</t>
  </si>
  <si>
    <t>Task 20, 21, 22, 23</t>
  </si>
  <si>
    <t>FIN/HWZ/FON/LRN</t>
  </si>
  <si>
    <t>7.7 pm</t>
  </si>
  <si>
    <t>Task 24, 25</t>
  </si>
  <si>
    <t>FROJDMAN, Jan</t>
  </si>
  <si>
    <t>MICHELS, Andreas</t>
  </si>
  <si>
    <t>BEAZLEY, Brian</t>
  </si>
  <si>
    <t>KJELLANDER, Dan</t>
  </si>
  <si>
    <t>CLIVER, Harold</t>
  </si>
  <si>
    <t>VAN DIS, Marc</t>
  </si>
  <si>
    <t>WALKER, Rob</t>
  </si>
  <si>
    <t>GARCIA, Joseba</t>
  </si>
  <si>
    <t>LAT</t>
  </si>
  <si>
    <t>MATTLE, Urs</t>
  </si>
  <si>
    <t>BLR</t>
  </si>
  <si>
    <t>CRO</t>
  </si>
  <si>
    <t>NEMETH, Zoltan</t>
  </si>
  <si>
    <t>HAIM, Sacha</t>
  </si>
  <si>
    <t>KAVANAGH, Sean</t>
  </si>
  <si>
    <t>SAUNDERS, Kiff</t>
  </si>
  <si>
    <t>ASAOKA, Yasuhiko</t>
  </si>
  <si>
    <t>MORGAN, David</t>
  </si>
  <si>
    <t>VORAUER, Wolfgang</t>
  </si>
  <si>
    <t>KRIZEK, Jan</t>
  </si>
  <si>
    <t>ROBERSON, Kevin</t>
  </si>
  <si>
    <t>SULLIVAN, Mark</t>
  </si>
  <si>
    <t>VORMBERGE, Dirk</t>
  </si>
  <si>
    <t>STANKEVICIUS, Vidmantas</t>
  </si>
  <si>
    <t>STREIT, Manfred</t>
  </si>
  <si>
    <t>WITT, Rudolf</t>
  </si>
  <si>
    <t>TSCHERNJA, Michael</t>
  </si>
  <si>
    <t>LIU, Liancheng</t>
  </si>
  <si>
    <t>LACINA, Vladimir</t>
  </si>
  <si>
    <t>LISSIMORE, Mark</t>
  </si>
  <si>
    <t>TRCEK, Grega</t>
  </si>
  <si>
    <t>SAYOS, Domenec</t>
  </si>
  <si>
    <t>DUKSTE, Gunars</t>
  </si>
  <si>
    <t>KUJALA, Jukka</t>
  </si>
  <si>
    <t>WANDEL, Tore</t>
  </si>
  <si>
    <t>LATYPOV, Valery</t>
  </si>
  <si>
    <t>ABBENES, Karel</t>
  </si>
  <si>
    <t>BAROZZA, Javier</t>
  </si>
  <si>
    <t>SMETS, Luc</t>
  </si>
  <si>
    <t>FIRSAKOV, Alexandre</t>
  </si>
  <si>
    <t>MIKLOUSIC, Tom Dragan</t>
  </si>
  <si>
    <t>MARTINEZ, Cesar</t>
  </si>
  <si>
    <t>13th Hot Air Balloon World Championship 1997 - Saga, Japan</t>
  </si>
  <si>
    <t>November 15 - 25</t>
  </si>
  <si>
    <t>18.11 am</t>
  </si>
  <si>
    <t>Task 1, 2, 3</t>
  </si>
  <si>
    <t>FIN/PDG/FON</t>
  </si>
  <si>
    <t>19.11 am</t>
  </si>
  <si>
    <t>Task 4, 5, 6, 7</t>
  </si>
  <si>
    <t>PDG/JDG/JDG/FON</t>
  </si>
  <si>
    <t>19.11 pm</t>
  </si>
  <si>
    <t>20.11 am</t>
  </si>
  <si>
    <t>Task 9, 10, 11</t>
  </si>
  <si>
    <t>HWZ/FON/XDD</t>
  </si>
  <si>
    <t>20.11 pm</t>
  </si>
  <si>
    <t>Task 14, 15, 16, 17</t>
  </si>
  <si>
    <t>FIN/JDG/FON/JDG</t>
  </si>
  <si>
    <t>Task 20, 21</t>
  </si>
  <si>
    <t>CANNON, Patrick</t>
  </si>
  <si>
    <t>ASANO, Tomoyuki</t>
  </si>
  <si>
    <t>BOLZE, Stephane</t>
  </si>
  <si>
    <t>HUNT, Raymond</t>
  </si>
  <si>
    <t>WEISGERBER, Klaus</t>
  </si>
  <si>
    <t>KUMAZAWA, Hiroshi</t>
  </si>
  <si>
    <t>KOOISTRA, Pieter</t>
  </si>
  <si>
    <t>HAGGENEY, Dominik</t>
  </si>
  <si>
    <t>PARRY, Richard</t>
  </si>
  <si>
    <t>HANSEN, Torben</t>
  </si>
  <si>
    <t>CRKVA, Ladislav</t>
  </si>
  <si>
    <t>KOR</t>
  </si>
  <si>
    <t>TUR</t>
  </si>
  <si>
    <t>ROTTINGER, Gerhard</t>
  </si>
  <si>
    <t>BYELORUSOV, Sergey</t>
  </si>
  <si>
    <t>GAO, Xinsheng</t>
  </si>
  <si>
    <t>JAKAB, Janos</t>
  </si>
  <si>
    <t>RUSTEN, Fridtjof</t>
  </si>
  <si>
    <t>FRIHAGEN, Tore</t>
  </si>
  <si>
    <t>ROBERTS, David</t>
  </si>
  <si>
    <t>LANDH, Goran</t>
  </si>
  <si>
    <t>BARENDS, Koen</t>
  </si>
  <si>
    <t>WALAWSKI, Tomasz</t>
  </si>
  <si>
    <t>BUHLMANN, Felix</t>
  </si>
  <si>
    <t>ALVAREZ, Mario</t>
  </si>
  <si>
    <t>AGUIRRE, Angel</t>
  </si>
  <si>
    <t>MERINSKY, Pavel</t>
  </si>
  <si>
    <t>NENOV, Feodor</t>
  </si>
  <si>
    <t>PAULO, Carlos Antonio</t>
  </si>
  <si>
    <t>MIKELEVICIUS, Romanas</t>
  </si>
  <si>
    <t>SERBINCIK, Peter</t>
  </si>
  <si>
    <t>ALMER, Johann</t>
  </si>
  <si>
    <t>EGG, Rolf</t>
  </si>
  <si>
    <t>VAN GEYTE, Luc</t>
  </si>
  <si>
    <t>BEYELER, Werner</t>
  </si>
  <si>
    <t>AUTIO, Jyrki</t>
  </si>
  <si>
    <t>ROBINSON, Jonathan</t>
  </si>
  <si>
    <t>PERKOV, Yurij</t>
  </si>
  <si>
    <t>STEVENS, Mary Anne (Ms)</t>
  </si>
  <si>
    <t>AASEN, Svein Olav</t>
  </si>
  <si>
    <t>LISTRATENKO, Konstantin</t>
  </si>
  <si>
    <t>CLEGG, Felicity (Ms)</t>
  </si>
  <si>
    <t>ANDERSEN, Jan</t>
  </si>
  <si>
    <t>ADAMS, Jason</t>
  </si>
  <si>
    <t>BERTALANIC, Stefan</t>
  </si>
  <si>
    <t>CHUNG, Gum tack</t>
  </si>
  <si>
    <t>BARTHEL, Jeannot</t>
  </si>
  <si>
    <t>YING, Jiang</t>
  </si>
  <si>
    <t>MOROZ, Wladimir</t>
  </si>
  <si>
    <t>YADAV, Mukesh</t>
  </si>
  <si>
    <t>SONG, Jae il</t>
  </si>
  <si>
    <t>SEO, Jeong yoon</t>
  </si>
  <si>
    <t>PRUSOVA, Alica (Ms)</t>
  </si>
  <si>
    <t>KEREMOGLU, Ismail</t>
  </si>
  <si>
    <t>ZHANG, Yuying</t>
  </si>
  <si>
    <t>ROA, Jose Mari</t>
  </si>
  <si>
    <t>JEON, Kwang il</t>
  </si>
  <si>
    <t>STURZLINGER, Gerald</t>
  </si>
  <si>
    <t>14th Hot Air Balloon World Championship 1999 - Bad Waltersdorf, Austria</t>
  </si>
  <si>
    <t>August 8 - September 5</t>
  </si>
  <si>
    <t>31.8 am</t>
  </si>
  <si>
    <t>Task 2, 3, 4</t>
  </si>
  <si>
    <t>Event Director: Hans Huber / GER</t>
  </si>
  <si>
    <t>Task 5, 6</t>
  </si>
  <si>
    <t>JDG/JDG</t>
  </si>
  <si>
    <t>2.9 pm</t>
  </si>
  <si>
    <t>Task 9, 10</t>
  </si>
  <si>
    <t xml:space="preserve">Rank </t>
  </si>
  <si>
    <t xml:space="preserve">NAME, First Name </t>
  </si>
  <si>
    <t xml:space="preserve">NAC </t>
  </si>
  <si>
    <t xml:space="preserve">USA </t>
  </si>
  <si>
    <t xml:space="preserve">HKG </t>
  </si>
  <si>
    <t xml:space="preserve">GER </t>
  </si>
  <si>
    <t xml:space="preserve">LTU </t>
  </si>
  <si>
    <t xml:space="preserve">GBR </t>
  </si>
  <si>
    <t xml:space="preserve">FRA </t>
  </si>
  <si>
    <t xml:space="preserve">CZE </t>
  </si>
  <si>
    <t xml:space="preserve">JPN </t>
  </si>
  <si>
    <t xml:space="preserve">SWE </t>
  </si>
  <si>
    <t xml:space="preserve">AUS </t>
  </si>
  <si>
    <t xml:space="preserve">ESP </t>
  </si>
  <si>
    <t xml:space="preserve">UKR </t>
  </si>
  <si>
    <t xml:space="preserve">NED </t>
  </si>
  <si>
    <t>GALBRAITH, Daniel</t>
  </si>
  <si>
    <t xml:space="preserve">HUN </t>
  </si>
  <si>
    <t>BREZAN, Juraj</t>
  </si>
  <si>
    <t xml:space="preserve">SVK </t>
  </si>
  <si>
    <t xml:space="preserve">BEL </t>
  </si>
  <si>
    <t>MACHNORYLOV, Valerij</t>
  </si>
  <si>
    <t xml:space="preserve">FIN </t>
  </si>
  <si>
    <t xml:space="preserve">POL </t>
  </si>
  <si>
    <t xml:space="preserve">LAT </t>
  </si>
  <si>
    <t>BLEIKERTZ, Oliver</t>
  </si>
  <si>
    <t xml:space="preserve">SUI </t>
  </si>
  <si>
    <t>HONECKER, Carsten</t>
  </si>
  <si>
    <t xml:space="preserve">LUX </t>
  </si>
  <si>
    <t xml:space="preserve">SLO </t>
  </si>
  <si>
    <t xml:space="preserve">BRA </t>
  </si>
  <si>
    <t>MASUMOTO, Yoshihiro</t>
  </si>
  <si>
    <t>CINQUIN, Guy</t>
  </si>
  <si>
    <t xml:space="preserve">ITA </t>
  </si>
  <si>
    <t>KOSTRHUN, Pavel</t>
  </si>
  <si>
    <t xml:space="preserve">CRO </t>
  </si>
  <si>
    <t>KLOMP, Georges</t>
  </si>
  <si>
    <t xml:space="preserve">AUT </t>
  </si>
  <si>
    <t xml:space="preserve">NOR </t>
  </si>
  <si>
    <t xml:space="preserve">DEN </t>
  </si>
  <si>
    <t xml:space="preserve">RUS </t>
  </si>
  <si>
    <t>HERDEWIJN, Luc</t>
  </si>
  <si>
    <t xml:space="preserve">RSA </t>
  </si>
  <si>
    <t xml:space="preserve">ARG </t>
  </si>
  <si>
    <t>STANDAERT, Michel</t>
  </si>
  <si>
    <t xml:space="preserve">BLR </t>
  </si>
  <si>
    <t>MATEJCZUK, Jolanta (Ms)</t>
  </si>
  <si>
    <t>ENDO, Mamoru</t>
  </si>
  <si>
    <t>AKLAN, Attila</t>
  </si>
  <si>
    <t>KALEJS, Sandis</t>
  </si>
  <si>
    <t>GONZALES, Anulfo</t>
  </si>
  <si>
    <t>POTTLER, Helmut</t>
  </si>
  <si>
    <t>PASSOS, Fabio da Silva</t>
  </si>
  <si>
    <t>KUENZLI, Peter</t>
  </si>
  <si>
    <t>LORANG, Jean</t>
  </si>
  <si>
    <t>NUSSBAUMER, Eugen</t>
  </si>
  <si>
    <t>PETROVIC, Radko</t>
  </si>
  <si>
    <t>SLABAK, Karol</t>
  </si>
  <si>
    <t>KORHONEN, Ilkka</t>
  </si>
  <si>
    <t>ODMAN, Henrik</t>
  </si>
  <si>
    <t>AVBELJ, Bostjan</t>
  </si>
  <si>
    <t>FILUS, Witold</t>
  </si>
  <si>
    <t>BRAU, Nicolas</t>
  </si>
  <si>
    <t>MUNDT, Christoffer</t>
  </si>
  <si>
    <t>NORDBY, Trond</t>
  </si>
  <si>
    <t>MAZZINI, Gabriel</t>
  </si>
  <si>
    <t>15th Hot Air Balloon World Championship 2002 - Chatellerault, France</t>
  </si>
  <si>
    <t>August 24 - September 1</t>
  </si>
  <si>
    <t>25.8 am</t>
  </si>
  <si>
    <t>JDG/JDG/JDG</t>
  </si>
  <si>
    <t>26.8 pm</t>
  </si>
  <si>
    <t>Event Director: Jacques Bernardin / FRA</t>
  </si>
  <si>
    <t>27.8 am</t>
  </si>
  <si>
    <t>27.8 pm</t>
  </si>
  <si>
    <t>Task 6, 7</t>
  </si>
  <si>
    <t>28.8 pm</t>
  </si>
  <si>
    <t>FIN/GBM/SFL</t>
  </si>
  <si>
    <t>JDG/FON/FON</t>
  </si>
  <si>
    <t>DONNER, Nick</t>
  </si>
  <si>
    <t>LEBLANC, Michel</t>
  </si>
  <si>
    <t>BAJENOV, Sergey</t>
  </si>
  <si>
    <t>KOSTIUSKEVICIUS, Rimas</t>
  </si>
  <si>
    <t>STANA, Libor</t>
  </si>
  <si>
    <t>GENZ, Michael</t>
  </si>
  <si>
    <t>VINOGRADOV, Sergey</t>
  </si>
  <si>
    <t>BAKER, William</t>
  </si>
  <si>
    <t>SAVCHUK, Roman</t>
  </si>
  <si>
    <t>DANKERL, Peter</t>
  </si>
  <si>
    <t>STEJSKAL, Tomas</t>
  </si>
  <si>
    <t>HOFLER, Gunter</t>
  </si>
  <si>
    <t>DATA, Ricardo</t>
  </si>
  <si>
    <t>DE ALMEIDA, Ricardo</t>
  </si>
  <si>
    <t>BETZEN, Nico</t>
  </si>
  <si>
    <t>KUHN, Thomas</t>
  </si>
  <si>
    <t>NOWAKOWSKI, Bartosz</t>
  </si>
  <si>
    <t>TSARIK, Konstantin</t>
  </si>
  <si>
    <t>KLYMENKO, Vladyslav</t>
  </si>
  <si>
    <t>SERCER, Milan</t>
  </si>
  <si>
    <t>NUTHALL, Marc</t>
  </si>
  <si>
    <t>KONCIR, Branislav</t>
  </si>
  <si>
    <t>VILKS, Girts</t>
  </si>
  <si>
    <t>ARACIL, Ricardo</t>
  </si>
  <si>
    <t>PASK, Gary</t>
  </si>
  <si>
    <t>LUSSIER, Guy</t>
  </si>
  <si>
    <t>UNSWORTH, Denis</t>
  </si>
  <si>
    <t>BOGNARE NAGY, Katalin (Ms)</t>
  </si>
  <si>
    <t>SEO, Jeong-Mok</t>
  </si>
  <si>
    <t>PETRIC-MIKLOUSIC, Marija (Ms)</t>
  </si>
  <si>
    <t>TITAVS, Valts</t>
  </si>
  <si>
    <t>SINGH, Imo C</t>
  </si>
  <si>
    <t>16th Hot Air Balloon World Championship 2004 - Mildura, Australia</t>
  </si>
  <si>
    <t>June 26 - July 3</t>
  </si>
  <si>
    <t>27.6. am</t>
  </si>
  <si>
    <t>29.6. pm</t>
  </si>
  <si>
    <t>Event Director: Daniel Galbraiht / AUS</t>
  </si>
  <si>
    <t>1.7. am</t>
  </si>
  <si>
    <t>Task 5, 6, 7, 8, 9</t>
  </si>
  <si>
    <t>FIN/PDG/HWZ/FON/FON</t>
  </si>
  <si>
    <t>2.7. am</t>
  </si>
  <si>
    <t>Task 10, 11, 12, 13</t>
  </si>
  <si>
    <t>PDG/FIN/FON/FON</t>
  </si>
  <si>
    <t xml:space="preserve"> </t>
  </si>
  <si>
    <t>PIEPER, Markus</t>
  </si>
  <si>
    <t>MIZUKAMI, Takao</t>
  </si>
  <si>
    <t>SENJU, Isamu</t>
  </si>
  <si>
    <t>KAWAGUCHI, Masayoshi</t>
  </si>
  <si>
    <t>WEBER, Colin</t>
  </si>
  <si>
    <t>NZL</t>
  </si>
  <si>
    <t>EKSTEDT, Lars</t>
  </si>
  <si>
    <t>VEN</t>
  </si>
  <si>
    <t>BINDER, Nikolaus</t>
  </si>
  <si>
    <t>MANGIN, Pierre</t>
  </si>
  <si>
    <t>OLSSON, Peter</t>
  </si>
  <si>
    <t>HELEU, Jean-Pierre</t>
  </si>
  <si>
    <t>BLACK, Nigel</t>
  </si>
  <si>
    <t>ELSENER, Benny</t>
  </si>
  <si>
    <t>MOOS, Niklaus</t>
  </si>
  <si>
    <t>BOOTH, Andy</t>
  </si>
  <si>
    <t xml:space="preserve">PASSOS, Fabio da Silva </t>
  </si>
  <si>
    <t>HAAPALA, Martti</t>
  </si>
  <si>
    <t>OAKLEY, Michael</t>
  </si>
  <si>
    <t>DENISENKO, Andrey</t>
  </si>
  <si>
    <t>PARKS, Sam</t>
  </si>
  <si>
    <t>BAKANOV, Michael</t>
  </si>
  <si>
    <t>KALACHEV, Dimitriy</t>
  </si>
  <si>
    <t>VEVERE, Kristine (Ms)</t>
  </si>
  <si>
    <t>ROLD, Per</t>
  </si>
  <si>
    <t>CHARBONNIER, Igor</t>
  </si>
  <si>
    <t>JORGENSEN, Benny</t>
  </si>
  <si>
    <t>BOZOVICAR, Matko</t>
  </si>
  <si>
    <t>WHELAN, Bill</t>
  </si>
  <si>
    <t>QUINTERO, Oscar</t>
  </si>
  <si>
    <t>17th Hot Air Balloon World Championship 2006 - Tochigi, Motegi Japan</t>
  </si>
  <si>
    <t>November 18-26</t>
  </si>
  <si>
    <t>19.11. am</t>
  </si>
  <si>
    <t>21.11. am</t>
  </si>
  <si>
    <t>Event Director: Les Purfild / GBR</t>
  </si>
  <si>
    <t>21.11. pm</t>
  </si>
  <si>
    <t>(on behalf of Masashi Kakuda / JPN)</t>
  </si>
  <si>
    <t>22.11. am</t>
  </si>
  <si>
    <t>Task 8, 9, 10, 11, 12</t>
  </si>
  <si>
    <t>PDG/JDG/FON/JDG/FON</t>
  </si>
  <si>
    <t>22.11. pm</t>
  </si>
  <si>
    <t>FIN/PDG</t>
  </si>
  <si>
    <t>23.11. am</t>
  </si>
  <si>
    <t>JDG/ANG/FON/JDG</t>
  </si>
  <si>
    <t>23.11. pm</t>
  </si>
  <si>
    <t>MDT</t>
  </si>
  <si>
    <t>24.11. am</t>
  </si>
  <si>
    <t>FIN/JDG/FON/FON</t>
  </si>
  <si>
    <t>25.11. am</t>
  </si>
  <si>
    <t>Task 24, 25, 26, 27</t>
  </si>
  <si>
    <t>25.11. pm</t>
  </si>
  <si>
    <t>Task 28</t>
  </si>
  <si>
    <t>PETREHN, Paul</t>
  </si>
  <si>
    <t>GOHLER, Sven</t>
  </si>
  <si>
    <t>KOHL, Adolf</t>
  </si>
  <si>
    <t>HIRATA, Koji</t>
  </si>
  <si>
    <t>MEDVEDSKIY, Alexey</t>
  </si>
  <si>
    <t>SAKAGUCHI, Hirotsugu</t>
  </si>
  <si>
    <t>ROBERTSON, Andrew</t>
  </si>
  <si>
    <t>VALERIJ, Machnorylov</t>
  </si>
  <si>
    <t>LIU, Xiang</t>
  </si>
  <si>
    <t>ROVELLI, Carlo</t>
  </si>
  <si>
    <t>18th Hot Air Balloon World Championship 2008 - Hofkirchen Austria</t>
  </si>
  <si>
    <t>September 13-21</t>
  </si>
  <si>
    <t>17.09. am</t>
  </si>
  <si>
    <t>HWZ/HWZ</t>
  </si>
  <si>
    <t>18.09. am</t>
  </si>
  <si>
    <t>Task 3, 4, 5, 6, 7</t>
  </si>
  <si>
    <t>FIN/CRT/HWZ/HWZ/LRN</t>
  </si>
  <si>
    <t>Event Director: David Levin / USA</t>
  </si>
  <si>
    <t>18.09. pm</t>
  </si>
  <si>
    <t>Task 8, 9, 10</t>
  </si>
  <si>
    <t>FIN/HWZ/HWZ</t>
  </si>
  <si>
    <t>19.09. am</t>
  </si>
  <si>
    <t>Task 11, 12, 13, 14</t>
  </si>
  <si>
    <t>PDG/HWZ/MDD/ELB</t>
  </si>
  <si>
    <t>ZVADA, Joe</t>
  </si>
  <si>
    <t>FUJITA, Yudai</t>
  </si>
  <si>
    <t>LIMA, Lupercio</t>
  </si>
  <si>
    <t>ZEBERLI, Stefan</t>
  </si>
  <si>
    <t>SILVESTRE, Luis</t>
  </si>
  <si>
    <t>ARACIL, Jordi</t>
  </si>
  <si>
    <t>VOLODIN, Denys</t>
  </si>
  <si>
    <t>LATYPOV, Sergey</t>
  </si>
  <si>
    <t>HOLLY, Andrew</t>
  </si>
  <si>
    <t>WITOLD, Filus</t>
  </si>
  <si>
    <t>MIKLOUSIC, Igor</t>
  </si>
  <si>
    <t>WULFF, Martin</t>
  </si>
  <si>
    <t>STRAUF, Marcus</t>
  </si>
  <si>
    <t>SIMONER, Andreas</t>
  </si>
  <si>
    <t>NOACK, Frank</t>
  </si>
  <si>
    <t>TOROK, Sandor</t>
  </si>
  <si>
    <t>MACKINGA, Shawn</t>
  </si>
  <si>
    <t>VLEGELS, Steven</t>
  </si>
  <si>
    <t>KOOISTRA, Johannes</t>
  </si>
  <si>
    <t>DE MELO, Eduardo</t>
  </si>
  <si>
    <t>ISHIHARA, Toshiro</t>
  </si>
  <si>
    <t>MONCH, Torsten</t>
  </si>
  <si>
    <t>SPRINGETT, Les</t>
  </si>
  <si>
    <t>GREEN, Marcus</t>
  </si>
  <si>
    <t>ROME, Vito</t>
  </si>
  <si>
    <t>JORGENSEN, Henrik</t>
  </si>
  <si>
    <t>LEPPAKOSKI, Pertti</t>
  </si>
  <si>
    <t>DE GREEF, Harry</t>
  </si>
  <si>
    <t>MIKELSONS, Arnis</t>
  </si>
  <si>
    <t>GAILIS, Gints</t>
  </si>
  <si>
    <t>NOCIAROVA, Anna (Ms)</t>
  </si>
  <si>
    <t>KORSHAVN, Rune</t>
  </si>
  <si>
    <t>COOPER, Hal</t>
  </si>
  <si>
    <t>ZHANG, Jingting</t>
  </si>
  <si>
    <t>19th Hot Air Balloon World Championship 2010 - Debrecen Hungary</t>
  </si>
  <si>
    <t>October 3-10</t>
  </si>
  <si>
    <t>04.10. am</t>
  </si>
  <si>
    <t>HWZ, LRN, HWZ, JDG</t>
  </si>
  <si>
    <t>nations ranking:</t>
  </si>
  <si>
    <t>04.10. pm</t>
  </si>
  <si>
    <t>PDG, 3DT</t>
  </si>
  <si>
    <t>copy list of all NAC from results list</t>
  </si>
  <si>
    <t>Event Director: Matthijs de Bruijn / NED</t>
  </si>
  <si>
    <t>06.10. pm</t>
  </si>
  <si>
    <t>sort by name</t>
  </si>
  <si>
    <t>07.10. pm</t>
  </si>
  <si>
    <t>HNH, HNH</t>
  </si>
  <si>
    <t>apply formulas from last championship in columns N and O</t>
  </si>
  <si>
    <t>08.10. pm</t>
  </si>
  <si>
    <t>3DT, HWZ, HWZ</t>
  </si>
  <si>
    <t>(formula in N: new NAC = 1, existing NAC = 0)</t>
  </si>
  <si>
    <t>09.10. am</t>
  </si>
  <si>
    <t>Task 14, 15, 16, 17, 18, 19</t>
  </si>
  <si>
    <t>LRN, HWZ, HWZ, HWZ, MDD, HWZ</t>
  </si>
  <si>
    <t>(formula in O: if 1 reprint NAC, if 0 leave 0)</t>
  </si>
  <si>
    <t>make checksum in N for no. of NAC</t>
  </si>
  <si>
    <t>copy column O and insert in Q inserting "value only"</t>
  </si>
  <si>
    <t>sort Q by name</t>
  </si>
  <si>
    <t>copy NAC from Q to G</t>
  </si>
  <si>
    <t>sort table NAC rank by average</t>
  </si>
  <si>
    <t>SCHWARTZ, Nicolas</t>
  </si>
  <si>
    <t>SVIDERSKIS, Vytautas</t>
  </si>
  <si>
    <t>SRB</t>
  </si>
  <si>
    <t>KUBICEK, Petr</t>
  </si>
  <si>
    <t>BOURBIER, Michel</t>
  </si>
  <si>
    <t>VEVERE, Kristine  (Ms)</t>
  </si>
  <si>
    <t>STRASMANN, David</t>
  </si>
  <si>
    <t>KUSTERNIGG, Daniel</t>
  </si>
  <si>
    <t>IWANSKI, Arkadiusz</t>
  </si>
  <si>
    <t>HOCHREUTENER, David</t>
  </si>
  <si>
    <t>JUNEVICIUS, Vytautas</t>
  </si>
  <si>
    <t>POETTLER, Helmut</t>
  </si>
  <si>
    <t>MIYATA, Hiroki</t>
  </si>
  <si>
    <t>AYALA, Ivan</t>
  </si>
  <si>
    <t>JOGODZIK, Zbigniew</t>
  </si>
  <si>
    <t>NUMATA, Minoru</t>
  </si>
  <si>
    <t xml:space="preserve">ODOUARD, Jean-Philippe </t>
  </si>
  <si>
    <t>DAN, Zuo</t>
  </si>
  <si>
    <t>MANGIN, Hugues</t>
  </si>
  <si>
    <t>OUDENAMPSEN, Jan</t>
  </si>
  <si>
    <t>YONGJUN, Li</t>
  </si>
  <si>
    <t>VERTIPRAKHOV, Andrey</t>
  </si>
  <si>
    <t>EKSTRAND, Olof</t>
  </si>
  <si>
    <t>OGGIONI, Paolo</t>
  </si>
  <si>
    <t>SKORPIK, Miloslav</t>
  </si>
  <si>
    <t>VINTHER OLSEN, Palle</t>
  </si>
  <si>
    <t>BOTTI, Roberto</t>
  </si>
  <si>
    <t>ERNI, Rene</t>
  </si>
  <si>
    <t>JULIA, Pep</t>
  </si>
  <si>
    <t>HOLM, Tuomas</t>
  </si>
  <si>
    <t>WRIGHT, Peter</t>
  </si>
  <si>
    <t>VALE, Rick</t>
  </si>
  <si>
    <t>TOTH, Mihaly</t>
  </si>
  <si>
    <t>KONECSNI, Janos</t>
  </si>
  <si>
    <t>KRALJ, Darko</t>
  </si>
  <si>
    <t>COOK, Warwick</t>
  </si>
  <si>
    <t>HERDEWIJN, Ann (Ms)</t>
  </si>
  <si>
    <t>BOVELL, Richard</t>
  </si>
  <si>
    <t>SRDIC, Srdjan</t>
  </si>
  <si>
    <t>IGAUNE, Inga (Ms)</t>
  </si>
  <si>
    <t>FRYDENBERG, Anders</t>
  </si>
  <si>
    <t>20th Hot Air Balloon World Championship 2012 - Battle Creek USA</t>
  </si>
  <si>
    <t>August 18-25</t>
  </si>
  <si>
    <t>19.08. am</t>
  </si>
  <si>
    <t>HWZ, FON, 3DT</t>
  </si>
  <si>
    <r>
      <rPr>
        <b/>
        <sz val="10"/>
        <rFont val="Arial"/>
        <family val="2"/>
      </rPr>
      <t>nations ranking:</t>
    </r>
    <r>
      <rPr>
        <sz val="10"/>
        <rFont val="Arial"/>
        <family val="2"/>
      </rPr>
      <t xml:space="preserve"> (open hidden columns)</t>
    </r>
  </si>
  <si>
    <t>20.08. am</t>
  </si>
  <si>
    <t>GBM, HWZ, FON, FON</t>
  </si>
  <si>
    <t>20.08. pm</t>
  </si>
  <si>
    <t>21.08. am</t>
  </si>
  <si>
    <t>CRT, HWZ, HWZ</t>
  </si>
  <si>
    <t>21.08. pm</t>
  </si>
  <si>
    <t>PDG, HWZ</t>
  </si>
  <si>
    <t>22.08. am</t>
  </si>
  <si>
    <t>Task 15, 16, 17, 18, 19</t>
  </si>
  <si>
    <t>PDG, JDG, MDD, ELB, FON</t>
  </si>
  <si>
    <t>22.08. pm</t>
  </si>
  <si>
    <t>HWZ, HWZ</t>
  </si>
  <si>
    <t>23.08. am</t>
  </si>
  <si>
    <t>Task 22, 23, 24, 25</t>
  </si>
  <si>
    <t>FIN, JDG, JDG, LRN</t>
  </si>
  <si>
    <t>23.08. pm</t>
  </si>
  <si>
    <t>Task 26, 27</t>
  </si>
  <si>
    <t>PDG, PDG</t>
  </si>
  <si>
    <t>24.08. am</t>
  </si>
  <si>
    <t>Task 28, 29, 30</t>
  </si>
  <si>
    <t>FIN, HWZ, HWZ</t>
  </si>
  <si>
    <t>sort table NAC rank by average (decreasing)</t>
  </si>
  <si>
    <t>make checksum in I for no. of competitors</t>
  </si>
  <si>
    <t>DONNER, Chase</t>
  </si>
  <si>
    <t>BLOOM, Cory</t>
  </si>
  <si>
    <t>SCAIFE, Matthew</t>
  </si>
  <si>
    <t>HEARTSILL, Rhett</t>
  </si>
  <si>
    <t>DA SILVA,Marcos Paulo</t>
  </si>
  <si>
    <t>LINEK, David</t>
  </si>
  <si>
    <t>MEX</t>
  </si>
  <si>
    <t>BAIRD, Andrew</t>
  </si>
  <si>
    <t>KOSTIUSKEVICIUS, Rokas</t>
  </si>
  <si>
    <t>MENYAYLO, Ivan</t>
  </si>
  <si>
    <t>VITRY, Martin</t>
  </si>
  <si>
    <t>BAKER, Bill</t>
  </si>
  <si>
    <t>STANLEY, Rupert</t>
  </si>
  <si>
    <t>BLASER, Marc</t>
  </si>
  <si>
    <t>WEGNER, Martin</t>
  </si>
  <si>
    <t>KODAMA, Yoshimi</t>
  </si>
  <si>
    <t>MUNDT, Philip</t>
  </si>
  <si>
    <t>CARBONELL, Blai</t>
  </si>
  <si>
    <t>KULKOV, Andrey</t>
  </si>
  <si>
    <t>SUE, Tetsuhiro</t>
  </si>
  <si>
    <t>ISAKARI, Kazuyasu</t>
  </si>
  <si>
    <t>SIEBEL, Thomas</t>
  </si>
  <si>
    <t>BORGMEIER, Matthias</t>
  </si>
  <si>
    <t>STUIVER, Bert</t>
  </si>
  <si>
    <t>PACAUD, Laurent</t>
  </si>
  <si>
    <t>LYCIUS, Mindaugas</t>
  </si>
  <si>
    <t>CHOMA, Beata (Ms)</t>
  </si>
  <si>
    <t>SCHRANK, Werner</t>
  </si>
  <si>
    <t>MARANGONI, Mirko</t>
  </si>
  <si>
    <t>HAGER, Odin</t>
  </si>
  <si>
    <t>KRAFT, Claude</t>
  </si>
  <si>
    <t>RAKAUSKAITE, Daiva (Ms)</t>
  </si>
  <si>
    <t>KUJALA, Mikko</t>
  </si>
  <si>
    <t>KARDOS, Krisztian</t>
  </si>
  <si>
    <t>HICKEY, Pauline (Ms)</t>
  </si>
  <si>
    <t>ZUPAN, Vojko</t>
  </si>
  <si>
    <t>MINNAAR, Danie</t>
  </si>
  <si>
    <t>PENG, Cheng</t>
  </si>
  <si>
    <t>21th Hot Air Balloon World Championship 2014 - Rio Claro Brasil</t>
  </si>
  <si>
    <t>July 18-26</t>
  </si>
  <si>
    <t>20.07. am</t>
  </si>
  <si>
    <t>HWZ, JDG, 3DT</t>
  </si>
  <si>
    <t>20.07. pm</t>
  </si>
  <si>
    <t>RTA, FON</t>
  </si>
  <si>
    <t>Event Director:  Mathijs de Bruijn / NED</t>
  </si>
  <si>
    <t>21.07. am</t>
  </si>
  <si>
    <t>Task 6, 7, 8, 9</t>
  </si>
  <si>
    <t>FIN, MDD, JDG, HWZ</t>
  </si>
  <si>
    <t>21.07. pm</t>
  </si>
  <si>
    <t>22.07. am</t>
  </si>
  <si>
    <t>Task 12, 13, 14, 15, 16</t>
  </si>
  <si>
    <t>FIN, JDG, JDG, HWZ, LRN</t>
  </si>
  <si>
    <t>22.07. pm</t>
  </si>
  <si>
    <t>25.07. am</t>
  </si>
  <si>
    <t>25.07. pm</t>
  </si>
  <si>
    <t>Task 21, 22</t>
  </si>
  <si>
    <t>FIN, FON</t>
  </si>
  <si>
    <t>26.07. am</t>
  </si>
  <si>
    <t>Task 22, 23</t>
  </si>
  <si>
    <t>HWZ, FON</t>
  </si>
  <si>
    <t xml:space="preserve">FUJITA, Yudai </t>
  </si>
  <si>
    <t xml:space="preserve">SCHNEIDER, Uwe </t>
  </si>
  <si>
    <t xml:space="preserve">LIMA, Lupercio </t>
  </si>
  <si>
    <t xml:space="preserve">ZEBERLI, Stefan </t>
  </si>
  <si>
    <t xml:space="preserve">KOSTIUSKEVICIUS, Rimas </t>
  </si>
  <si>
    <t xml:space="preserve">DENISENKO, Artem </t>
  </si>
  <si>
    <t xml:space="preserve">HEARTSILL, Joe </t>
  </si>
  <si>
    <t xml:space="preserve">KOSTIUSKEVICIUS, Rokas </t>
  </si>
  <si>
    <t xml:space="preserve">HEARTSILL, Rhett </t>
  </si>
  <si>
    <t xml:space="preserve">BLASER, Marc </t>
  </si>
  <si>
    <t xml:space="preserve">BAIRD, Andy </t>
  </si>
  <si>
    <t xml:space="preserve">PETREHN, Paul </t>
  </si>
  <si>
    <t xml:space="preserve">LATYPOV, Sergey </t>
  </si>
  <si>
    <t xml:space="preserve">BETZEN, Nico </t>
  </si>
  <si>
    <t xml:space="preserve">ISLEY, Tod </t>
  </si>
  <si>
    <t xml:space="preserve">SCHWARTZ, Nicolas </t>
  </si>
  <si>
    <t xml:space="preserve">DULTSEV, Alexander </t>
  </si>
  <si>
    <t xml:space="preserve">LIU, Xiang </t>
  </si>
  <si>
    <t xml:space="preserve">PETREHN, Johnny </t>
  </si>
  <si>
    <t>checksum</t>
  </si>
  <si>
    <t xml:space="preserve">SILVESTRE, Luis </t>
  </si>
  <si>
    <t xml:space="preserve">SUE, Tetsuhiro </t>
  </si>
  <si>
    <t xml:space="preserve">HOCHREUTENER, David </t>
  </si>
  <si>
    <t xml:space="preserve">CLIVER, Harold </t>
  </si>
  <si>
    <t xml:space="preserve">SCHRANK, Werner </t>
  </si>
  <si>
    <t xml:space="preserve">BROEDERS, Henk </t>
  </si>
  <si>
    <t xml:space="preserve">STRASMANN, David </t>
  </si>
  <si>
    <t xml:space="preserve">KALOUSDIAN, Markus </t>
  </si>
  <si>
    <t xml:space="preserve">UEDA, Satoshi </t>
  </si>
  <si>
    <t xml:space="preserve">HEAVIN, Brandon </t>
  </si>
  <si>
    <t xml:space="preserve">HUGI, Roman </t>
  </si>
  <si>
    <t xml:space="preserve">KALOUSDIAN, Rubens </t>
  </si>
  <si>
    <t xml:space="preserve">SIEBEL, Thomas </t>
  </si>
  <si>
    <t xml:space="preserve">KODAMA, Yoshimi </t>
  </si>
  <si>
    <t xml:space="preserve">SIMONER, Andreas </t>
  </si>
  <si>
    <t xml:space="preserve">DAWIDZIUK, Bazyli </t>
  </si>
  <si>
    <t xml:space="preserve">HOLLY, Andrew </t>
  </si>
  <si>
    <t xml:space="preserve">NOWAKOWSKI, Bartosz </t>
  </si>
  <si>
    <t xml:space="preserve">TOZZI, Amarildo </t>
  </si>
  <si>
    <t xml:space="preserve">KULKOV, Andrey </t>
  </si>
  <si>
    <t xml:space="preserve">SULLIVAN, Mark </t>
  </si>
  <si>
    <t xml:space="preserve">HEAVIN, Gary </t>
  </si>
  <si>
    <t xml:space="preserve">PETRHEN, Andrew </t>
  </si>
  <si>
    <t xml:space="preserve">LI, Yongjun </t>
  </si>
  <si>
    <t xml:space="preserve">SUCHY, Michael </t>
  </si>
  <si>
    <t xml:space="preserve">DA SILVA, Marcos </t>
  </si>
  <si>
    <t xml:space="preserve">FILUS, Tomasz </t>
  </si>
  <si>
    <t xml:space="preserve">LINEK, David </t>
  </si>
  <si>
    <t xml:space="preserve">ADAMS, Jason </t>
  </si>
  <si>
    <t xml:space="preserve">TSUJII, Nobuaki </t>
  </si>
  <si>
    <t xml:space="preserve">FASLER, Ralph </t>
  </si>
  <si>
    <t xml:space="preserve">ARAGON, Odin </t>
  </si>
  <si>
    <t xml:space="preserve">MACGREGOR, David </t>
  </si>
  <si>
    <t xml:space="preserve">MONTEMURRO, Guido </t>
  </si>
  <si>
    <t xml:space="preserve">BAROZZA, Javier </t>
  </si>
  <si>
    <t>22nd Hot Air Balloon World Championship 2016 - Saga Japan</t>
  </si>
  <si>
    <t>October 28 – November 7</t>
  </si>
  <si>
    <t>31.10. am</t>
  </si>
  <si>
    <t>Task 1,2,3,4</t>
  </si>
  <si>
    <t>JDG,JDG,JDG,FON</t>
  </si>
  <si>
    <t>2.11. am</t>
  </si>
  <si>
    <t>Task 5,6,7,8,9</t>
  </si>
  <si>
    <t>PDG,FIN,HWZ,FON</t>
  </si>
  <si>
    <t>copy list of all NAC from results list and insert in N</t>
  </si>
  <si>
    <t>Event Director:  Les Purfiel / GBR</t>
  </si>
  <si>
    <t>3.11. am</t>
  </si>
  <si>
    <t>Task 10,11,12,13</t>
  </si>
  <si>
    <t>PDG,FIN,JDG,FON,FON</t>
  </si>
  <si>
    <t>3.11. pm</t>
  </si>
  <si>
    <t>Task 14</t>
  </si>
  <si>
    <t>4.11. am</t>
  </si>
  <si>
    <t>Task 15,16,17,18,19</t>
  </si>
  <si>
    <t>PDG,PDG,JDG,HWZ,FON</t>
  </si>
  <si>
    <t>4.11. pm</t>
  </si>
  <si>
    <t>5.11. am</t>
  </si>
  <si>
    <t>Task 21,22,23,24</t>
  </si>
  <si>
    <t>JDG,MDT,HWZ,FON</t>
  </si>
  <si>
    <t>5.11. pm</t>
  </si>
  <si>
    <t>Task 25,26</t>
  </si>
  <si>
    <t>PDG,HWZ</t>
  </si>
  <si>
    <t>6.11. am</t>
  </si>
  <si>
    <t>Task 27,28,29,30,31</t>
  </si>
  <si>
    <t>FIN,JDG,PDG,JDG,FON</t>
  </si>
  <si>
    <t>HUGI, Roman</t>
  </si>
  <si>
    <t>BAREFORD, Dominic</t>
  </si>
  <si>
    <t>UAE</t>
  </si>
  <si>
    <t>SATO, Masafumi</t>
  </si>
  <si>
    <t>SEIGEOT, Clement</t>
  </si>
  <si>
    <t>UEDA, Satoshi</t>
  </si>
  <si>
    <t>BAREFORD, Stephanie</t>
  </si>
  <si>
    <t>DE COLIGNY, Laure</t>
  </si>
  <si>
    <t>MERCERON, Thomas</t>
  </si>
  <si>
    <t>HOWARD, Michael</t>
  </si>
  <si>
    <t>KALOUSDIAN, Markus Dikran</t>
  </si>
  <si>
    <t>FILUS, Tomasz</t>
  </si>
  <si>
    <t>KREINS, Pascal</t>
  </si>
  <si>
    <t>KINDERMANN, Elisabeth</t>
  </si>
  <si>
    <t>AKAMA, Susumu</t>
  </si>
  <si>
    <t>ISLEY, Todd</t>
  </si>
  <si>
    <t>SCAIFE, Nicola</t>
  </si>
  <si>
    <t>GEGEVICIUS, Tadas</t>
  </si>
  <si>
    <t>DENISENKO, Artem</t>
  </si>
  <si>
    <t>RAYA, Shawn</t>
  </si>
  <si>
    <t>WRIGHT, Jonathan</t>
  </si>
  <si>
    <t>DAWIDZIUK, Bazyli</t>
  </si>
  <si>
    <t>BAZHENOV, Sergey</t>
  </si>
  <si>
    <t>GRUBBSTROM, Thomas</t>
  </si>
  <si>
    <t>VOGEL, Nicole</t>
  </si>
  <si>
    <t>KATAHIRA, Shiro</t>
  </si>
  <si>
    <t>BAUTA, Roman</t>
  </si>
  <si>
    <t>KALOUSDIAN, Christian</t>
  </si>
  <si>
    <t>RODRIGUEZ, Jordi</t>
  </si>
  <si>
    <t>MICELI, Federico</t>
  </si>
  <si>
    <t>LLADO-COSTA, Josep</t>
  </si>
  <si>
    <t>DA SILVA, Marcos Paulo</t>
  </si>
  <si>
    <t>LI, Yongjun</t>
  </si>
  <si>
    <t>DEIMLING, Dolores</t>
  </si>
  <si>
    <t>LARSEN, Kim</t>
  </si>
  <si>
    <t>VERTIPRAKHOV, Igor</t>
  </si>
  <si>
    <t>ZUO, Dan</t>
  </si>
  <si>
    <t>ARAGON, Odin</t>
  </si>
  <si>
    <t>CHENG, Peng</t>
  </si>
  <si>
    <t>KULKOV, Andrei</t>
  </si>
  <si>
    <t>NOCIAROVA, Anna</t>
  </si>
  <si>
    <t>MINNAAR, Jan</t>
  </si>
  <si>
    <t>CHOW, Chi Kei</t>
  </si>
  <si>
    <t>KANG, Seoku</t>
  </si>
  <si>
    <t>FENG, Yudong</t>
  </si>
  <si>
    <t>GOLD</t>
  </si>
  <si>
    <t>SILVER</t>
  </si>
  <si>
    <t>BRONZE</t>
  </si>
  <si>
    <t>Pilots</t>
  </si>
  <si>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World Hot Air Balloon Championships 1973 - Albuquerque, NM, USA</t>
    </r>
  </si>
  <si>
    <r>
      <rPr>
        <sz val="10"/>
        <rFont val="Arial"/>
        <family val="2"/>
      </rPr>
      <t>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World Hot Air Balloon Championships 1975 - Albuquerque, NM, USA</t>
    </r>
  </si>
  <si>
    <r>
      <rPr>
        <sz val="10"/>
        <rFont val="Arial"/>
        <family val="2"/>
      </rPr>
      <t>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World Hot Air Balloon Championships 1977 - Castle Howard, York, England</t>
    </r>
  </si>
  <si>
    <r>
      <rPr>
        <sz val="10"/>
        <rFont val="Arial"/>
        <family val="2"/>
      </rPr>
      <t>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World Hot Air Balloon Championships 1979 - Uppsala, Sweden</t>
    </r>
  </si>
  <si>
    <r>
      <rPr>
        <sz val="10"/>
        <rFont val="Arial"/>
        <family val="2"/>
      </rPr>
      <t>5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World Hot Air Balloon Championships 1981 - Battle Creek, MI, USA</t>
    </r>
  </si>
  <si>
    <r>
      <rPr>
        <sz val="10"/>
        <rFont val="Arial"/>
        <family val="2"/>
      </rPr>
      <t>6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World Hot Air Balloon Championships 1983 - Nantes, France</t>
    </r>
  </si>
  <si>
    <r>
      <rPr>
        <sz val="10"/>
        <rFont val="Arial"/>
        <family val="2"/>
      </rPr>
      <t>7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World Hot Air Balloon Championships 1985 - Battle Creek, MI, USA</t>
    </r>
  </si>
  <si>
    <r>
      <rPr>
        <sz val="10"/>
        <rFont val="Arial"/>
        <family val="2"/>
      </rPr>
      <t>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World Hot Air Balloon Championships 1987 - Schielleiten, Austria</t>
    </r>
  </si>
  <si>
    <r>
      <rPr>
        <sz val="10"/>
        <rFont val="Arial"/>
        <family val="2"/>
      </rPr>
      <t>9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Hot Air Balloon World Championship 1989 - Saga, Japan</t>
    </r>
  </si>
  <si>
    <r>
      <rPr>
        <sz val="10"/>
        <rFont val="Arial"/>
        <family val="2"/>
      </rPr>
      <t>10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Hot Air Balloon World Championship 1991 - St. Jean-sur-Richelieu, Canada</t>
    </r>
  </si>
  <si>
    <r>
      <rPr>
        <sz val="10"/>
        <rFont val="Arial"/>
        <family val="2"/>
      </rPr>
      <t>11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Hot Air Balloon World Championship 1993 - La Rochette, Luxembourg</t>
    </r>
  </si>
  <si>
    <r>
      <rPr>
        <sz val="10"/>
        <rFont val="Arial"/>
        <family val="2"/>
      </rPr>
      <t>12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Hot Air Balloon World Championship 1995 - Battle Creek, USA</t>
    </r>
  </si>
  <si>
    <r>
      <rPr>
        <sz val="10"/>
        <rFont val="Arial"/>
        <family val="2"/>
      </rPr>
      <t>13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Hot Air Balloon World Championship 1997 - Saga, Japan</t>
    </r>
  </si>
  <si>
    <r>
      <rPr>
        <sz val="10"/>
        <rFont val="Arial"/>
        <family val="2"/>
      </rPr>
      <t>14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Hot Air Balloon World Championship 1999 - Bad Waltersdorf, Austria</t>
    </r>
  </si>
  <si>
    <r>
      <rPr>
        <sz val="10"/>
        <rFont val="Arial"/>
        <family val="2"/>
      </rPr>
      <t>15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Hot Air Balloon World Championship 2002 - Chatellerault, France</t>
    </r>
  </si>
  <si>
    <r>
      <rPr>
        <sz val="10"/>
        <rFont val="Arial"/>
        <family val="2"/>
      </rPr>
      <t>16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Hot Air Balloon World Championship 2004 - Mildura, Australia</t>
    </r>
  </si>
  <si>
    <r>
      <rPr>
        <sz val="10"/>
        <rFont val="Arial"/>
        <family val="2"/>
      </rPr>
      <t>17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Hot Air Balloon World Championship 2006 - Tochigi, Motegi Japan</t>
    </r>
  </si>
  <si>
    <r>
      <rPr>
        <sz val="10"/>
        <rFont val="Arial"/>
        <family val="2"/>
      </rPr>
      <t>18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Hot Air Balloon World Championship 2008 - Hofkirchen Austria</t>
    </r>
  </si>
  <si>
    <r>
      <rPr>
        <sz val="10"/>
        <rFont val="Arial"/>
        <family val="2"/>
      </rPr>
      <t>19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Hot Air Balloon World Championship 2010 - Debrecen Hungary</t>
    </r>
  </si>
  <si>
    <r>
      <rPr>
        <sz val="10"/>
        <rFont val="Arial"/>
        <family val="2"/>
      </rPr>
      <t>20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Hot Air Balloon World Championship 2012 - Battle Creek USA</t>
    </r>
  </si>
  <si>
    <r>
      <rPr>
        <sz val="10"/>
        <rFont val="Arial"/>
        <family val="2"/>
      </rPr>
      <t>21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Hot Air Balloon World Championship 2014 - Rio Claro Brasil</t>
    </r>
  </si>
  <si>
    <r>
      <rPr>
        <sz val="10"/>
        <rFont val="Arial"/>
        <family val="2"/>
      </rPr>
      <t>22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Hot Air Balloon World Championship 2016 - Saga Japan</t>
    </r>
  </si>
  <si>
    <t>Rank by number of points, then by number of gold, then silver</t>
  </si>
  <si>
    <t>Rank by number of points, then by number of gold, then silver, then alphabethical</t>
  </si>
  <si>
    <t>Points</t>
  </si>
  <si>
    <t>3 2 1</t>
  </si>
  <si>
    <t>Medals</t>
  </si>
  <si>
    <t>Name</t>
  </si>
  <si>
    <t>MEDALS</t>
  </si>
  <si>
    <t>JONES, Steven</t>
  </si>
  <si>
    <t>AX WORLD CHAMPIONSHIPS</t>
  </si>
  <si>
    <t>Medal</t>
  </si>
  <si>
    <t>Avg rank</t>
  </si>
  <si>
    <t>no. of events</t>
  </si>
  <si>
    <t>Top 5</t>
  </si>
  <si>
    <t>Top 10</t>
  </si>
  <si>
    <t>__NAC's</t>
  </si>
  <si>
    <t>_Pilots</t>
  </si>
  <si>
    <t>BAREFORD, Stephanie (Ms)</t>
  </si>
  <si>
    <t>DA SILVA, Marcos</t>
  </si>
  <si>
    <t>GBR/IRE</t>
  </si>
  <si>
    <t>GBR/HKG</t>
  </si>
  <si>
    <t>GBR/UAE</t>
  </si>
  <si>
    <t>MADSEN, Axel</t>
  </si>
  <si>
    <t>HKG/GBR</t>
  </si>
  <si>
    <t>VALE, Richard</t>
  </si>
  <si>
    <t>VOGEL, Nicole (Ms)</t>
  </si>
  <si>
    <t>15.1</t>
  </si>
  <si>
    <t>PILOT DECLARED GOAL (PDG)</t>
  </si>
  <si>
    <t>15.2</t>
  </si>
  <si>
    <t>JUDGE DECLARED GOAL (JDG)</t>
  </si>
  <si>
    <t>15.3</t>
  </si>
  <si>
    <t>HESITATION WALTZ (HWZ)</t>
  </si>
  <si>
    <t>15.4</t>
  </si>
  <si>
    <t>FLY IN (FIN)</t>
  </si>
  <si>
    <t>15.5</t>
  </si>
  <si>
    <t>FON</t>
  </si>
  <si>
    <t>FLY ON (FON)</t>
  </si>
  <si>
    <t>15.6</t>
  </si>
  <si>
    <t>HARE AND HOUNDS (HNH)</t>
  </si>
  <si>
    <t>15.7</t>
  </si>
  <si>
    <t>WATERSHIP DOWN (WSD)</t>
  </si>
  <si>
    <t>15.8</t>
  </si>
  <si>
    <t>GBM</t>
  </si>
  <si>
    <t>GORDON BENNETT MEMORIAL (GBM)</t>
  </si>
  <si>
    <t>15.9</t>
  </si>
  <si>
    <t>CALCULATED RATE OF APPROACH TASK (CRT)</t>
  </si>
  <si>
    <t>15.10</t>
  </si>
  <si>
    <t>RTA</t>
  </si>
  <si>
    <t>RACE TO AN AREA (RTA)</t>
  </si>
  <si>
    <t>15.11</t>
  </si>
  <si>
    <t>ELBOW (ELB)</t>
  </si>
  <si>
    <t>15.12</t>
  </si>
  <si>
    <t>LRN</t>
  </si>
  <si>
    <t>LAND RUN (LRN)</t>
  </si>
  <si>
    <t>15.13</t>
  </si>
  <si>
    <t>MINIMUM DISTANCE (MDT)</t>
  </si>
  <si>
    <t>15.14</t>
  </si>
  <si>
    <t>SHORTEST FLIGHT (SFL)</t>
  </si>
  <si>
    <t>15.15</t>
  </si>
  <si>
    <t>MDD</t>
  </si>
  <si>
    <t>MINIMUM DISTANCE DOUBLE DROP (MDD)</t>
  </si>
  <si>
    <t>15.16</t>
  </si>
  <si>
    <t>XDT</t>
  </si>
  <si>
    <t>MAXIMUM DISTANCE TIME (XDT)</t>
  </si>
  <si>
    <t>15.17</t>
  </si>
  <si>
    <t>MAXIMUM DISTANCE (XID)</t>
  </si>
  <si>
    <t>15.18</t>
  </si>
  <si>
    <t>XDD</t>
  </si>
  <si>
    <t>MAXIMUM DISTANCE DOUBLE DROP (XDD)</t>
  </si>
  <si>
    <t>15.19</t>
  </si>
  <si>
    <t>ANG</t>
  </si>
  <si>
    <t>ANGLE (ANG)</t>
  </si>
  <si>
    <t>15.20</t>
  </si>
  <si>
    <t>BOX/3DT</t>
  </si>
  <si>
    <t>BOX (BOX), 3 D SHAPE TASK (3DT)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</si>
</sst>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0.0"/>
    <numFmt numFmtId="167" formatCode="0.0%"/>
    <numFmt numFmtId="168" formatCode="0%"/>
    <numFmt numFmtId="169" formatCode="YYYY/MM/DD"/>
    <numFmt numFmtId="170" formatCode="0.00%"/>
    <numFmt numFmtId="171" formatCode="0"/>
    <numFmt numFmtId="172" formatCode="DD/MMM"/>
  </numFmts>
  <fonts count="1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color indexed="8"/>
      <name val="Tahoma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</cellStyleXfs>
  <cellXfs count="117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 horizontal="right"/>
    </xf>
    <xf numFmtId="164" fontId="0" fillId="0" borderId="0" xfId="0" applyAlignment="1">
      <alignment horizontal="center"/>
    </xf>
    <xf numFmtId="165" fontId="0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 horizontal="right"/>
    </xf>
    <xf numFmtId="164" fontId="0" fillId="4" borderId="0" xfId="0" applyFill="1" applyAlignment="1">
      <alignment horizontal="center"/>
    </xf>
    <xf numFmtId="164" fontId="0" fillId="4" borderId="0" xfId="0" applyFont="1" applyFill="1" applyAlignment="1">
      <alignment/>
    </xf>
    <xf numFmtId="164" fontId="0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4" fontId="0" fillId="5" borderId="0" xfId="0" applyFill="1" applyAlignment="1">
      <alignment horizontal="center"/>
    </xf>
    <xf numFmtId="164" fontId="0" fillId="5" borderId="0" xfId="0" applyFont="1" applyFill="1" applyAlignment="1">
      <alignment/>
    </xf>
    <xf numFmtId="164" fontId="0" fillId="0" borderId="0" xfId="0" applyFont="1" applyBorder="1" applyAlignment="1">
      <alignment horizontal="center"/>
    </xf>
    <xf numFmtId="164" fontId="0" fillId="6" borderId="0" xfId="0" applyFill="1" applyAlignment="1">
      <alignment horizontal="center"/>
    </xf>
    <xf numFmtId="164" fontId="0" fillId="6" borderId="0" xfId="0" applyFont="1" applyFill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8" fontId="0" fillId="0" borderId="0" xfId="0" applyNumberFormat="1" applyFont="1" applyFill="1" applyAlignment="1">
      <alignment horizontal="center"/>
    </xf>
    <xf numFmtId="166" fontId="0" fillId="0" borderId="0" xfId="0" applyNumberFormat="1" applyFont="1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horizontal="left"/>
    </xf>
    <xf numFmtId="164" fontId="2" fillId="0" borderId="0" xfId="0" applyFont="1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/>
    </xf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5" fontId="1" fillId="0" borderId="0" xfId="0" applyNumberFormat="1" applyFont="1" applyAlignment="1">
      <alignment horizontal="center"/>
    </xf>
    <xf numFmtId="164" fontId="0" fillId="0" borderId="0" xfId="0" applyFont="1" applyFill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1" fillId="0" borderId="0" xfId="0" applyFont="1" applyFill="1" applyAlignment="1">
      <alignment horizontal="left"/>
    </xf>
    <xf numFmtId="164" fontId="1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4" fontId="0" fillId="0" borderId="0" xfId="0" applyFill="1" applyAlignment="1">
      <alignment horizontal="center"/>
    </xf>
    <xf numFmtId="164" fontId="0" fillId="0" borderId="0" xfId="0" applyFont="1" applyFill="1" applyBorder="1" applyAlignment="1">
      <alignment/>
    </xf>
    <xf numFmtId="164" fontId="0" fillId="0" borderId="0" xfId="0" applyFont="1" applyFill="1" applyAlignment="1">
      <alignment wrapText="1"/>
    </xf>
    <xf numFmtId="164" fontId="0" fillId="0" borderId="0" xfId="0" applyFont="1" applyAlignment="1">
      <alignment wrapText="1"/>
    </xf>
    <xf numFmtId="165" fontId="0" fillId="0" borderId="0" xfId="0" applyNumberFormat="1" applyFont="1" applyAlignment="1">
      <alignment horizontal="left"/>
    </xf>
    <xf numFmtId="164" fontId="0" fillId="0" borderId="0" xfId="0" applyFont="1" applyFill="1" applyAlignment="1">
      <alignment horizontal="left"/>
    </xf>
    <xf numFmtId="164" fontId="0" fillId="0" borderId="0" xfId="0" applyNumberFormat="1" applyAlignment="1">
      <alignment/>
    </xf>
    <xf numFmtId="164" fontId="0" fillId="4" borderId="0" xfId="0" applyFont="1" applyFill="1" applyAlignment="1">
      <alignment horizontal="left"/>
    </xf>
    <xf numFmtId="164" fontId="0" fillId="5" borderId="0" xfId="0" applyFont="1" applyFill="1" applyAlignment="1">
      <alignment horizontal="left"/>
    </xf>
    <xf numFmtId="164" fontId="0" fillId="6" borderId="0" xfId="0" applyFont="1" applyFill="1" applyAlignment="1">
      <alignment horizontal="left"/>
    </xf>
    <xf numFmtId="164" fontId="0" fillId="0" borderId="0" xfId="0" applyFill="1" applyBorder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4" fontId="5" fillId="7" borderId="0" xfId="0" applyFont="1" applyFill="1" applyAlignment="1">
      <alignment horizontal="left" vertical="center"/>
    </xf>
    <xf numFmtId="169" fontId="0" fillId="0" borderId="0" xfId="0" applyNumberFormat="1" applyFont="1" applyFill="1" applyAlignment="1">
      <alignment horizontal="center"/>
    </xf>
    <xf numFmtId="164" fontId="0" fillId="4" borderId="0" xfId="0" applyFont="1" applyFill="1" applyAlignment="1">
      <alignment horizontal="center"/>
    </xf>
    <xf numFmtId="164" fontId="0" fillId="5" borderId="0" xfId="0" applyFont="1" applyFill="1" applyAlignment="1">
      <alignment horizontal="center"/>
    </xf>
    <xf numFmtId="164" fontId="0" fillId="6" borderId="0" xfId="0" applyFont="1" applyFill="1" applyAlignment="1">
      <alignment horizontal="center"/>
    </xf>
    <xf numFmtId="164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164" fontId="0" fillId="0" borderId="0" xfId="0" applyFill="1" applyAlignment="1">
      <alignment/>
    </xf>
    <xf numFmtId="170" fontId="0" fillId="0" borderId="0" xfId="0" applyNumberFormat="1" applyFill="1" applyAlignment="1">
      <alignment horizontal="center"/>
    </xf>
    <xf numFmtId="164" fontId="0" fillId="0" borderId="0" xfId="0" applyFont="1" applyAlignment="1">
      <alignment/>
    </xf>
    <xf numFmtId="164" fontId="0" fillId="0" borderId="1" xfId="0" applyBorder="1" applyAlignment="1">
      <alignment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0" fillId="0" borderId="1" xfId="0" applyBorder="1" applyAlignment="1">
      <alignment horizontal="center"/>
    </xf>
    <xf numFmtId="164" fontId="1" fillId="0" borderId="2" xfId="0" applyFont="1" applyBorder="1" applyAlignment="1">
      <alignment/>
    </xf>
    <xf numFmtId="164" fontId="0" fillId="5" borderId="2" xfId="0" applyFont="1" applyFill="1" applyBorder="1" applyAlignment="1">
      <alignment/>
    </xf>
    <xf numFmtId="164" fontId="0" fillId="6" borderId="2" xfId="0" applyFont="1" applyFill="1" applyBorder="1" applyAlignment="1">
      <alignment/>
    </xf>
    <xf numFmtId="164" fontId="0" fillId="5" borderId="1" xfId="0" applyFont="1" applyFill="1" applyBorder="1" applyAlignment="1">
      <alignment/>
    </xf>
    <xf numFmtId="164" fontId="0" fillId="6" borderId="1" xfId="0" applyFont="1" applyFill="1" applyBorder="1" applyAlignment="1">
      <alignment/>
    </xf>
    <xf numFmtId="164" fontId="0" fillId="0" borderId="3" xfId="0" applyBorder="1" applyAlignment="1">
      <alignment horizontal="center"/>
    </xf>
    <xf numFmtId="164" fontId="0" fillId="0" borderId="4" xfId="0" applyBorder="1" applyAlignment="1">
      <alignment horizontal="center"/>
    </xf>
    <xf numFmtId="164" fontId="0" fillId="0" borderId="1" xfId="0" applyFont="1" applyFill="1" applyBorder="1" applyAlignment="1">
      <alignment/>
    </xf>
    <xf numFmtId="164" fontId="0" fillId="0" borderId="1" xfId="0" applyFont="1" applyFill="1" applyBorder="1" applyAlignment="1">
      <alignment horizontal="center"/>
    </xf>
    <xf numFmtId="164" fontId="0" fillId="0" borderId="4" xfId="0" applyFont="1" applyFill="1" applyBorder="1" applyAlignment="1">
      <alignment horizontal="center"/>
    </xf>
    <xf numFmtId="164" fontId="0" fillId="0" borderId="5" xfId="0" applyBorder="1" applyAlignment="1">
      <alignment horizontal="center"/>
    </xf>
    <xf numFmtId="164" fontId="0" fillId="0" borderId="1" xfId="0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Font="1" applyFill="1" applyBorder="1" applyAlignment="1">
      <alignment/>
    </xf>
    <xf numFmtId="164" fontId="2" fillId="0" borderId="0" xfId="0" applyFont="1" applyBorder="1" applyAlignment="1">
      <alignment/>
    </xf>
    <xf numFmtId="171" fontId="0" fillId="0" borderId="0" xfId="0" applyNumberFormat="1" applyFont="1" applyAlignment="1">
      <alignment horizontal="center"/>
    </xf>
    <xf numFmtId="164" fontId="1" fillId="0" borderId="0" xfId="0" applyFont="1" applyAlignment="1">
      <alignment horizontal="left" vertical="top" wrapText="1"/>
    </xf>
    <xf numFmtId="164" fontId="1" fillId="0" borderId="0" xfId="0" applyFont="1" applyAlignment="1">
      <alignment horizontal="center" vertical="top"/>
    </xf>
    <xf numFmtId="172" fontId="1" fillId="0" borderId="0" xfId="0" applyNumberFormat="1" applyFont="1" applyAlignment="1">
      <alignment horizontal="center" vertical="top" wrapText="1"/>
    </xf>
    <xf numFmtId="164" fontId="1" fillId="0" borderId="0" xfId="0" applyFont="1" applyAlignment="1">
      <alignment horizontal="center" vertical="top" wrapText="1"/>
    </xf>
    <xf numFmtId="171" fontId="1" fillId="0" borderId="0" xfId="0" applyNumberFormat="1" applyFont="1" applyAlignment="1">
      <alignment horizontal="left" vertical="top"/>
    </xf>
    <xf numFmtId="164" fontId="1" fillId="0" borderId="0" xfId="0" applyFont="1" applyAlignment="1">
      <alignment horizontal="left" vertical="top"/>
    </xf>
    <xf numFmtId="164" fontId="1" fillId="0" borderId="0" xfId="0" applyFont="1" applyBorder="1" applyAlignment="1">
      <alignment horizontal="right"/>
    </xf>
    <xf numFmtId="171" fontId="1" fillId="0" borderId="0" xfId="0" applyNumberFormat="1" applyFont="1" applyAlignment="1">
      <alignment horizontal="center" vertical="top"/>
    </xf>
    <xf numFmtId="164" fontId="1" fillId="0" borderId="0" xfId="0" applyFont="1" applyFill="1" applyAlignment="1">
      <alignment horizontal="right"/>
    </xf>
    <xf numFmtId="164" fontId="0" fillId="0" borderId="0" xfId="0" applyFill="1" applyAlignment="1">
      <alignment horizontal="left"/>
    </xf>
    <xf numFmtId="171" fontId="0" fillId="0" borderId="0" xfId="0" applyNumberFormat="1" applyFont="1" applyAlignment="1">
      <alignment horizontal="left"/>
    </xf>
    <xf numFmtId="171" fontId="1" fillId="6" borderId="0" xfId="0" applyNumberFormat="1" applyFont="1" applyFill="1" applyAlignment="1">
      <alignment horizontal="center"/>
    </xf>
    <xf numFmtId="171" fontId="1" fillId="6" borderId="0" xfId="0" applyNumberFormat="1" applyFont="1" applyFill="1" applyAlignment="1">
      <alignment horizontal="left"/>
    </xf>
    <xf numFmtId="171" fontId="1" fillId="5" borderId="0" xfId="0" applyNumberFormat="1" applyFont="1" applyFill="1" applyAlignment="1">
      <alignment horizontal="center"/>
    </xf>
    <xf numFmtId="171" fontId="1" fillId="5" borderId="0" xfId="0" applyNumberFormat="1" applyFont="1" applyFill="1" applyAlignment="1">
      <alignment horizontal="left"/>
    </xf>
    <xf numFmtId="171" fontId="1" fillId="4" borderId="0" xfId="0" applyNumberFormat="1" applyFont="1" applyFill="1" applyAlignment="1">
      <alignment horizontal="center"/>
    </xf>
    <xf numFmtId="164" fontId="0" fillId="4" borderId="0" xfId="0" applyFill="1" applyAlignment="1">
      <alignment horizontal="left"/>
    </xf>
    <xf numFmtId="171" fontId="1" fillId="4" borderId="0" xfId="0" applyNumberFormat="1" applyFont="1" applyFill="1" applyAlignment="1">
      <alignment horizontal="left"/>
    </xf>
    <xf numFmtId="164" fontId="0" fillId="4" borderId="0" xfId="0" applyFont="1" applyFill="1" applyBorder="1" applyAlignment="1">
      <alignment/>
    </xf>
    <xf numFmtId="164" fontId="0" fillId="5" borderId="0" xfId="0" applyFill="1" applyAlignment="1">
      <alignment horizontal="left"/>
    </xf>
    <xf numFmtId="164" fontId="0" fillId="6" borderId="0" xfId="0" applyFill="1" applyAlignment="1">
      <alignment horizontal="left"/>
    </xf>
    <xf numFmtId="171" fontId="0" fillId="0" borderId="0" xfId="0" applyNumberFormat="1" applyFont="1" applyFill="1" applyAlignment="1">
      <alignment horizontal="left"/>
    </xf>
    <xf numFmtId="164" fontId="0" fillId="6" borderId="0" xfId="0" applyFont="1" applyFill="1" applyBorder="1" applyAlignment="1">
      <alignment horizontal="left"/>
    </xf>
    <xf numFmtId="164" fontId="0" fillId="6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mnlös1" xfId="20"/>
    <cellStyle name="namnlös2" xfId="21"/>
  </cellStyles>
  <dxfs count="6">
    <dxf>
      <font>
        <b/>
        <i val="0"/>
      </font>
      <fill>
        <patternFill patternType="solid">
          <fgColor rgb="FFFFFFCC"/>
          <bgColor rgb="FFFFFF99"/>
        </patternFill>
      </fill>
      <border/>
    </dxf>
    <dxf>
      <font>
        <b/>
        <i val="0"/>
      </font>
      <fill>
        <patternFill patternType="solid">
          <fgColor rgb="FFCCCCFF"/>
          <bgColor rgb="FFC0C0C0"/>
        </patternFill>
      </fill>
      <border/>
    </dxf>
    <dxf>
      <font>
        <b/>
        <i val="0"/>
      </font>
      <fill>
        <patternFill patternType="solid">
          <fgColor rgb="FFC0C0C0"/>
          <bgColor rgb="FFFFCC99"/>
        </patternFill>
      </fill>
      <border/>
    </dxf>
    <dxf>
      <font>
        <b val="0"/>
        <i val="0"/>
        <strike val="0"/>
        <color rgb="FFFFFFFF"/>
      </font>
      <border/>
    </dxf>
    <dxf>
      <fill>
        <patternFill patternType="solid">
          <fgColor rgb="FF33CCCC"/>
          <bgColor rgb="FF3DEB3D"/>
        </patternFill>
      </fill>
      <border/>
    </dxf>
    <dxf>
      <fill>
        <patternFill patternType="solid">
          <fgColor rgb="FFFFFF00"/>
          <bgColor rgb="FFE6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3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4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D7" sqref="D7"/>
    </sheetView>
  </sheetViews>
  <sheetFormatPr defaultColWidth="9.140625" defaultRowHeight="12.75"/>
  <cols>
    <col min="1" max="1" width="6.7109375" style="0" customWidth="1"/>
    <col min="2" max="2" width="28.7109375" style="0" customWidth="1"/>
    <col min="3" max="3" width="5.421875" style="0" customWidth="1"/>
    <col min="4" max="4" width="6.57421875" style="1" customWidth="1"/>
    <col min="5" max="5" width="9.7109375" style="0" customWidth="1"/>
    <col min="6" max="6" width="10.00390625" style="0" customWidth="1"/>
    <col min="7" max="7" width="6.57421875" style="0" customWidth="1"/>
    <col min="8" max="8" width="9.7109375" style="0" customWidth="1"/>
    <col min="9" max="9" width="6.57421875" style="0" customWidth="1"/>
    <col min="10" max="10" width="6.421875" style="0" customWidth="1"/>
    <col min="12" max="12" width="14.421875" style="0" customWidth="1"/>
  </cols>
  <sheetData>
    <row r="1" ht="21" customHeight="1">
      <c r="A1" s="2" t="s">
        <v>0</v>
      </c>
    </row>
    <row r="2" spans="1:8" ht="12.75" customHeight="1">
      <c r="A2" s="2" t="s">
        <v>1</v>
      </c>
      <c r="F2" s="3" t="s">
        <v>2</v>
      </c>
      <c r="G2" t="s">
        <v>3</v>
      </c>
      <c r="H2" t="s">
        <v>4</v>
      </c>
    </row>
    <row r="3" spans="6:8" ht="12.75">
      <c r="F3" s="3" t="s">
        <v>5</v>
      </c>
      <c r="G3" t="s">
        <v>6</v>
      </c>
      <c r="H3" t="s">
        <v>7</v>
      </c>
    </row>
    <row r="4" spans="1:8" ht="12.75">
      <c r="A4" t="s">
        <v>8</v>
      </c>
      <c r="C4" s="4">
        <v>32</v>
      </c>
      <c r="D4" s="4" t="s">
        <v>9</v>
      </c>
      <c r="F4" s="3" t="s">
        <v>10</v>
      </c>
      <c r="G4" t="s">
        <v>11</v>
      </c>
      <c r="H4" t="s">
        <v>7</v>
      </c>
    </row>
    <row r="5" spans="3:8" ht="12.75">
      <c r="C5" s="4">
        <v>4</v>
      </c>
      <c r="D5" s="4" t="s">
        <v>12</v>
      </c>
      <c r="F5" s="3" t="s">
        <v>13</v>
      </c>
      <c r="G5" t="s">
        <v>14</v>
      </c>
      <c r="H5" t="s">
        <v>7</v>
      </c>
    </row>
    <row r="6" spans="3:4" ht="12.75">
      <c r="C6" s="4">
        <v>4</v>
      </c>
      <c r="D6" s="5" t="s">
        <v>15</v>
      </c>
    </row>
    <row r="7" spans="3:4" ht="12.75">
      <c r="C7" s="4">
        <f>F29</f>
        <v>14</v>
      </c>
      <c r="D7" s="4" t="s">
        <v>16</v>
      </c>
    </row>
    <row r="8" ht="12.75">
      <c r="D8"/>
    </row>
    <row r="9" ht="12.75">
      <c r="D9"/>
    </row>
    <row r="10" ht="12.75">
      <c r="D10"/>
    </row>
    <row r="11" ht="12.75">
      <c r="D11"/>
    </row>
    <row r="12" ht="12.75">
      <c r="D12"/>
    </row>
    <row r="13" ht="12.75">
      <c r="D13"/>
    </row>
    <row r="14" ht="12.75">
      <c r="D14"/>
    </row>
    <row r="15" spans="1:10" ht="12.75">
      <c r="A15" s="2" t="s">
        <v>17</v>
      </c>
      <c r="B15" s="2" t="s">
        <v>18</v>
      </c>
      <c r="C15" s="6" t="s">
        <v>19</v>
      </c>
      <c r="D15" s="6" t="s">
        <v>20</v>
      </c>
      <c r="F15" s="7" t="s">
        <v>21</v>
      </c>
      <c r="G15" s="6" t="s">
        <v>19</v>
      </c>
      <c r="H15" s="6" t="s">
        <v>22</v>
      </c>
      <c r="I15" s="6" t="s">
        <v>23</v>
      </c>
      <c r="J15" s="8" t="s">
        <v>24</v>
      </c>
    </row>
    <row r="16" spans="1:13" ht="12.75">
      <c r="A16" s="9">
        <v>1</v>
      </c>
      <c r="B16" s="10" t="s">
        <v>25</v>
      </c>
      <c r="C16" s="9" t="s">
        <v>26</v>
      </c>
      <c r="D16" s="1">
        <v>12221</v>
      </c>
      <c r="F16" s="11">
        <v>1</v>
      </c>
      <c r="G16" s="11" t="s">
        <v>26</v>
      </c>
      <c r="H16" s="12">
        <f aca="true" t="shared" si="0" ref="H16:H29">J16/I16/$C$5</f>
        <v>2888.5625</v>
      </c>
      <c r="I16" s="11">
        <f aca="true" t="shared" si="1" ref="I16:I29">COUNTIF($C$16:$D$128,G16)</f>
        <v>4</v>
      </c>
      <c r="J16" s="3">
        <f aca="true" t="shared" si="2" ref="J16:J29">SUMIF($C$16:$D$128,G16,$D$16:$D$128)</f>
        <v>46217</v>
      </c>
      <c r="M16" s="1"/>
    </row>
    <row r="17" spans="1:13" ht="12.75">
      <c r="A17" s="13">
        <v>2</v>
      </c>
      <c r="B17" s="14" t="s">
        <v>27</v>
      </c>
      <c r="C17" s="13" t="s">
        <v>26</v>
      </c>
      <c r="D17" s="1">
        <v>11878</v>
      </c>
      <c r="F17" s="11">
        <v>2</v>
      </c>
      <c r="G17" s="15" t="s">
        <v>28</v>
      </c>
      <c r="H17" s="12">
        <f t="shared" si="0"/>
        <v>2808</v>
      </c>
      <c r="I17" s="11">
        <f t="shared" si="1"/>
        <v>1</v>
      </c>
      <c r="J17" s="3">
        <f t="shared" si="2"/>
        <v>11232</v>
      </c>
      <c r="M17" s="1"/>
    </row>
    <row r="18" spans="1:13" ht="12.75">
      <c r="A18" s="16">
        <v>3</v>
      </c>
      <c r="B18" s="17" t="s">
        <v>29</v>
      </c>
      <c r="C18" s="16" t="s">
        <v>30</v>
      </c>
      <c r="D18" s="1">
        <v>11819</v>
      </c>
      <c r="F18" s="11">
        <v>3</v>
      </c>
      <c r="G18" s="11" t="s">
        <v>31</v>
      </c>
      <c r="H18" s="12">
        <f t="shared" si="0"/>
        <v>2700.625</v>
      </c>
      <c r="I18" s="11">
        <f t="shared" si="1"/>
        <v>4</v>
      </c>
      <c r="J18" s="3">
        <f t="shared" si="2"/>
        <v>43210</v>
      </c>
      <c r="M18" s="1"/>
    </row>
    <row r="19" spans="1:13" ht="12.75">
      <c r="A19" s="11">
        <v>4</v>
      </c>
      <c r="B19" s="18" t="s">
        <v>32</v>
      </c>
      <c r="C19" s="11" t="s">
        <v>26</v>
      </c>
      <c r="D19" s="1">
        <v>11800</v>
      </c>
      <c r="F19" s="11">
        <v>4</v>
      </c>
      <c r="G19" s="15" t="s">
        <v>33</v>
      </c>
      <c r="H19" s="12">
        <f t="shared" si="0"/>
        <v>2365.0833333333335</v>
      </c>
      <c r="I19" s="11">
        <f t="shared" si="1"/>
        <v>3</v>
      </c>
      <c r="J19" s="3">
        <f t="shared" si="2"/>
        <v>28381</v>
      </c>
      <c r="L19" s="11"/>
      <c r="M19" s="1"/>
    </row>
    <row r="20" spans="1:13" ht="12.75">
      <c r="A20" s="11">
        <v>5</v>
      </c>
      <c r="B20" s="18" t="s">
        <v>34</v>
      </c>
      <c r="C20" s="11" t="s">
        <v>31</v>
      </c>
      <c r="D20" s="1">
        <v>11436</v>
      </c>
      <c r="F20" s="11">
        <v>5</v>
      </c>
      <c r="G20" s="11" t="s">
        <v>35</v>
      </c>
      <c r="H20" s="12">
        <f t="shared" si="0"/>
        <v>2271</v>
      </c>
      <c r="I20" s="11">
        <f t="shared" si="1"/>
        <v>2</v>
      </c>
      <c r="J20" s="3">
        <f t="shared" si="2"/>
        <v>18168</v>
      </c>
      <c r="L20" s="11"/>
      <c r="M20" s="1"/>
    </row>
    <row r="21" spans="1:13" ht="12.75">
      <c r="A21" s="11">
        <v>6</v>
      </c>
      <c r="B21" s="18" t="s">
        <v>36</v>
      </c>
      <c r="C21" s="11" t="s">
        <v>28</v>
      </c>
      <c r="D21" s="1">
        <v>11232</v>
      </c>
      <c r="F21" s="11">
        <v>6</v>
      </c>
      <c r="G21" s="15" t="s">
        <v>30</v>
      </c>
      <c r="H21" s="12">
        <f t="shared" si="0"/>
        <v>2180.875</v>
      </c>
      <c r="I21" s="11">
        <f t="shared" si="1"/>
        <v>4</v>
      </c>
      <c r="J21" s="3">
        <f t="shared" si="2"/>
        <v>34894</v>
      </c>
      <c r="L21" s="11"/>
      <c r="M21" s="1"/>
    </row>
    <row r="22" spans="1:13" ht="12.75">
      <c r="A22" s="11">
        <v>7</v>
      </c>
      <c r="B22" s="18" t="s">
        <v>37</v>
      </c>
      <c r="C22" s="11" t="s">
        <v>38</v>
      </c>
      <c r="D22" s="1">
        <v>10894</v>
      </c>
      <c r="F22" s="11">
        <v>7</v>
      </c>
      <c r="G22" s="11" t="s">
        <v>39</v>
      </c>
      <c r="H22" s="12">
        <f t="shared" si="0"/>
        <v>2112.3333333333335</v>
      </c>
      <c r="I22" s="11">
        <f t="shared" si="1"/>
        <v>3</v>
      </c>
      <c r="J22" s="3">
        <f t="shared" si="2"/>
        <v>25348</v>
      </c>
      <c r="L22" s="11"/>
      <c r="M22" s="1"/>
    </row>
    <row r="23" spans="1:13" ht="12.75">
      <c r="A23" s="11">
        <v>8</v>
      </c>
      <c r="B23" s="18" t="s">
        <v>40</v>
      </c>
      <c r="C23" s="11" t="s">
        <v>31</v>
      </c>
      <c r="D23" s="1">
        <v>10817</v>
      </c>
      <c r="F23" s="11">
        <v>8</v>
      </c>
      <c r="G23" s="15" t="s">
        <v>38</v>
      </c>
      <c r="H23" s="12">
        <f t="shared" si="0"/>
        <v>2090.1666666666665</v>
      </c>
      <c r="I23" s="11">
        <f t="shared" si="1"/>
        <v>3</v>
      </c>
      <c r="J23" s="3">
        <f t="shared" si="2"/>
        <v>25082</v>
      </c>
      <c r="M23" s="1"/>
    </row>
    <row r="24" spans="1:13" ht="12.75">
      <c r="A24" s="11">
        <v>9</v>
      </c>
      <c r="B24" s="18" t="s">
        <v>41</v>
      </c>
      <c r="C24" s="11" t="s">
        <v>31</v>
      </c>
      <c r="D24" s="1">
        <v>10763</v>
      </c>
      <c r="F24" s="11">
        <v>9</v>
      </c>
      <c r="G24" s="15" t="s">
        <v>42</v>
      </c>
      <c r="H24" s="12">
        <f t="shared" si="0"/>
        <v>2062.5</v>
      </c>
      <c r="I24" s="11">
        <f t="shared" si="1"/>
        <v>1</v>
      </c>
      <c r="J24" s="3">
        <f t="shared" si="2"/>
        <v>8250</v>
      </c>
      <c r="M24" s="1"/>
    </row>
    <row r="25" spans="1:13" ht="12.75">
      <c r="A25" s="11">
        <v>10</v>
      </c>
      <c r="B25" s="18" t="s">
        <v>43</v>
      </c>
      <c r="C25" s="11" t="s">
        <v>30</v>
      </c>
      <c r="D25" s="1">
        <v>10343</v>
      </c>
      <c r="F25" s="11">
        <v>10</v>
      </c>
      <c r="G25" s="15" t="s">
        <v>44</v>
      </c>
      <c r="H25" s="12">
        <f t="shared" si="0"/>
        <v>1833.4166666666667</v>
      </c>
      <c r="I25" s="11">
        <f t="shared" si="1"/>
        <v>3</v>
      </c>
      <c r="J25" s="3">
        <f t="shared" si="2"/>
        <v>22001</v>
      </c>
      <c r="M25" s="1"/>
    </row>
    <row r="26" spans="1:13" ht="12.75">
      <c r="A26" s="11">
        <v>11</v>
      </c>
      <c r="B26" s="18" t="s">
        <v>45</v>
      </c>
      <c r="C26" s="11" t="s">
        <v>26</v>
      </c>
      <c r="D26" s="1">
        <v>10318</v>
      </c>
      <c r="F26" s="11">
        <v>11</v>
      </c>
      <c r="G26" s="11" t="s">
        <v>46</v>
      </c>
      <c r="H26" s="12">
        <f t="shared" si="0"/>
        <v>1709.5</v>
      </c>
      <c r="I26" s="11">
        <f t="shared" si="1"/>
        <v>1</v>
      </c>
      <c r="J26" s="3">
        <f t="shared" si="2"/>
        <v>6838</v>
      </c>
      <c r="M26" s="1"/>
    </row>
    <row r="27" spans="1:13" ht="12.75">
      <c r="A27" s="11">
        <v>12</v>
      </c>
      <c r="B27" s="18" t="s">
        <v>47</v>
      </c>
      <c r="C27" s="11" t="s">
        <v>31</v>
      </c>
      <c r="D27" s="1">
        <v>10194</v>
      </c>
      <c r="F27" s="11">
        <v>12</v>
      </c>
      <c r="G27" s="11" t="s">
        <v>48</v>
      </c>
      <c r="H27" s="12">
        <f t="shared" si="0"/>
        <v>1663.25</v>
      </c>
      <c r="I27" s="11">
        <f t="shared" si="1"/>
        <v>1</v>
      </c>
      <c r="J27" s="3">
        <f t="shared" si="2"/>
        <v>6653</v>
      </c>
      <c r="M27" s="1"/>
    </row>
    <row r="28" spans="1:13" ht="12.75">
      <c r="A28" s="11">
        <v>13</v>
      </c>
      <c r="B28" s="18" t="s">
        <v>49</v>
      </c>
      <c r="C28" s="11" t="s">
        <v>33</v>
      </c>
      <c r="D28" s="1">
        <v>10020</v>
      </c>
      <c r="F28" s="11">
        <v>13</v>
      </c>
      <c r="G28" s="11" t="s">
        <v>50</v>
      </c>
      <c r="H28" s="12">
        <f t="shared" si="0"/>
        <v>453</v>
      </c>
      <c r="I28" s="11">
        <f t="shared" si="1"/>
        <v>1</v>
      </c>
      <c r="J28" s="3">
        <f t="shared" si="2"/>
        <v>1812</v>
      </c>
      <c r="M28" s="1"/>
    </row>
    <row r="29" spans="1:13" ht="12.75">
      <c r="A29" s="11">
        <v>14</v>
      </c>
      <c r="B29" s="18" t="s">
        <v>51</v>
      </c>
      <c r="C29" s="11" t="s">
        <v>39</v>
      </c>
      <c r="D29" s="1">
        <v>9837</v>
      </c>
      <c r="F29" s="11">
        <v>14</v>
      </c>
      <c r="G29" s="11" t="s">
        <v>52</v>
      </c>
      <c r="H29" s="12">
        <f t="shared" si="0"/>
        <v>50</v>
      </c>
      <c r="I29" s="11">
        <f t="shared" si="1"/>
        <v>1</v>
      </c>
      <c r="J29" s="3">
        <f t="shared" si="2"/>
        <v>200</v>
      </c>
      <c r="M29" s="1"/>
    </row>
    <row r="30" spans="1:13" ht="12.75">
      <c r="A30" s="11">
        <v>15</v>
      </c>
      <c r="B30" s="18" t="s">
        <v>53</v>
      </c>
      <c r="C30" s="11" t="s">
        <v>35</v>
      </c>
      <c r="D30" s="1">
        <v>9604</v>
      </c>
      <c r="H30" s="11"/>
      <c r="M30" s="1"/>
    </row>
    <row r="31" spans="1:13" ht="12.75">
      <c r="A31" s="11">
        <v>16</v>
      </c>
      <c r="B31" s="18" t="s">
        <v>54</v>
      </c>
      <c r="C31" s="11" t="s">
        <v>33</v>
      </c>
      <c r="D31" s="1">
        <v>9568</v>
      </c>
      <c r="F31" s="19"/>
      <c r="G31" s="20"/>
      <c r="H31" s="19" t="s">
        <v>55</v>
      </c>
      <c r="I31" s="20">
        <v>0</v>
      </c>
      <c r="J31" s="21">
        <f aca="true" t="shared" si="3" ref="J31:J36">I31/I$37</f>
        <v>0</v>
      </c>
      <c r="M31" s="1"/>
    </row>
    <row r="32" spans="1:13" ht="12.75">
      <c r="A32" s="11">
        <v>17</v>
      </c>
      <c r="B32" s="18" t="s">
        <v>56</v>
      </c>
      <c r="C32" s="11" t="s">
        <v>39</v>
      </c>
      <c r="D32" s="1">
        <v>9467</v>
      </c>
      <c r="F32" s="19"/>
      <c r="G32" s="20"/>
      <c r="H32" s="19" t="s">
        <v>57</v>
      </c>
      <c r="I32" s="20">
        <v>0</v>
      </c>
      <c r="J32" s="21">
        <f t="shared" si="3"/>
        <v>0</v>
      </c>
      <c r="M32" s="1"/>
    </row>
    <row r="33" spans="1:13" ht="12.75">
      <c r="A33" s="11">
        <v>18</v>
      </c>
      <c r="B33" s="18" t="s">
        <v>58</v>
      </c>
      <c r="C33" s="11" t="s">
        <v>38</v>
      </c>
      <c r="D33" s="1">
        <v>9330</v>
      </c>
      <c r="F33" s="19"/>
      <c r="G33" s="20"/>
      <c r="H33" s="19" t="s">
        <v>59</v>
      </c>
      <c r="I33" s="20">
        <f>I18+I19+I20+I21+I23+I24+I25+I26+I27+I28+I29</f>
        <v>24</v>
      </c>
      <c r="J33" s="21">
        <f t="shared" si="3"/>
        <v>0.75</v>
      </c>
      <c r="M33" s="1"/>
    </row>
    <row r="34" spans="1:13" ht="12.75">
      <c r="A34" s="11">
        <v>19</v>
      </c>
      <c r="B34" s="18" t="s">
        <v>60</v>
      </c>
      <c r="C34" s="11" t="s">
        <v>33</v>
      </c>
      <c r="D34" s="1">
        <v>8793</v>
      </c>
      <c r="F34" s="19"/>
      <c r="G34" s="20"/>
      <c r="H34" s="19" t="s">
        <v>61</v>
      </c>
      <c r="I34" s="20">
        <f>I16+I22</f>
        <v>7</v>
      </c>
      <c r="J34" s="21">
        <f t="shared" si="3"/>
        <v>0.21875</v>
      </c>
      <c r="M34" s="1"/>
    </row>
    <row r="35" spans="1:13" ht="12.75">
      <c r="A35" s="11">
        <v>20</v>
      </c>
      <c r="B35" s="18" t="s">
        <v>62</v>
      </c>
      <c r="C35" s="11" t="s">
        <v>44</v>
      </c>
      <c r="D35" s="1">
        <v>8686</v>
      </c>
      <c r="F35" s="19"/>
      <c r="G35" s="20"/>
      <c r="H35" s="19" t="s">
        <v>63</v>
      </c>
      <c r="I35" s="20">
        <f>I17</f>
        <v>1</v>
      </c>
      <c r="J35" s="21">
        <f t="shared" si="3"/>
        <v>0.03125</v>
      </c>
      <c r="M35" s="1"/>
    </row>
    <row r="36" spans="1:13" ht="12.75">
      <c r="A36" s="11">
        <v>21</v>
      </c>
      <c r="B36" s="18" t="s">
        <v>64</v>
      </c>
      <c r="C36" s="11" t="s">
        <v>35</v>
      </c>
      <c r="D36" s="1">
        <v>8564</v>
      </c>
      <c r="F36" s="22"/>
      <c r="G36" s="20"/>
      <c r="H36" s="22" t="s">
        <v>65</v>
      </c>
      <c r="I36" s="20">
        <v>0</v>
      </c>
      <c r="J36" s="21">
        <f t="shared" si="3"/>
        <v>0</v>
      </c>
      <c r="M36" s="1"/>
    </row>
    <row r="37" spans="1:13" ht="12.75">
      <c r="A37" s="11">
        <v>22</v>
      </c>
      <c r="B37" s="18" t="s">
        <v>66</v>
      </c>
      <c r="C37" s="11" t="s">
        <v>42</v>
      </c>
      <c r="D37" s="1">
        <v>8250</v>
      </c>
      <c r="I37" s="4">
        <f>SUM(I31:I36)</f>
        <v>32</v>
      </c>
      <c r="J37" s="23">
        <f>SUM(J31:J36)</f>
        <v>1</v>
      </c>
      <c r="M37" s="1"/>
    </row>
    <row r="38" spans="1:13" ht="12.75">
      <c r="A38" s="11">
        <v>23</v>
      </c>
      <c r="B38" s="18" t="s">
        <v>67</v>
      </c>
      <c r="C38" s="11" t="s">
        <v>44</v>
      </c>
      <c r="D38" s="1">
        <v>7672</v>
      </c>
      <c r="F38" s="11"/>
      <c r="G38" s="11"/>
      <c r="H38" s="24"/>
      <c r="L38" s="11"/>
      <c r="M38" s="1"/>
    </row>
    <row r="39" spans="1:13" ht="12.75">
      <c r="A39" s="11">
        <v>24</v>
      </c>
      <c r="B39" s="18" t="s">
        <v>68</v>
      </c>
      <c r="C39" s="11" t="s">
        <v>30</v>
      </c>
      <c r="D39" s="1">
        <v>7467</v>
      </c>
      <c r="F39" s="11"/>
      <c r="G39" s="15"/>
      <c r="H39" s="24"/>
      <c r="L39" s="11"/>
      <c r="M39" s="1"/>
    </row>
    <row r="40" spans="1:13" ht="12.75">
      <c r="A40" s="11">
        <v>25</v>
      </c>
      <c r="B40" s="18" t="s">
        <v>69</v>
      </c>
      <c r="C40" s="11" t="s">
        <v>46</v>
      </c>
      <c r="D40" s="1">
        <v>6838</v>
      </c>
      <c r="F40" s="11"/>
      <c r="G40" s="15"/>
      <c r="H40" s="24"/>
      <c r="L40" s="11"/>
      <c r="M40" s="1"/>
    </row>
    <row r="41" spans="1:13" ht="12.75">
      <c r="A41" s="11">
        <v>26</v>
      </c>
      <c r="B41" s="18" t="s">
        <v>70</v>
      </c>
      <c r="C41" s="11" t="s">
        <v>48</v>
      </c>
      <c r="D41" s="1">
        <v>6653</v>
      </c>
      <c r="F41" s="11"/>
      <c r="G41" s="11"/>
      <c r="H41" s="24"/>
      <c r="L41" s="11"/>
      <c r="M41" s="1"/>
    </row>
    <row r="42" spans="1:13" ht="12.75">
      <c r="A42" s="11">
        <v>27</v>
      </c>
      <c r="B42" s="18" t="s">
        <v>71</v>
      </c>
      <c r="C42" s="11" t="s">
        <v>39</v>
      </c>
      <c r="D42" s="1">
        <v>6044</v>
      </c>
      <c r="F42" s="11"/>
      <c r="G42" s="11"/>
      <c r="H42" s="24"/>
      <c r="L42" s="11"/>
      <c r="M42" s="1"/>
    </row>
    <row r="43" spans="1:13" ht="12.75">
      <c r="A43" s="11">
        <v>28</v>
      </c>
      <c r="B43" s="18" t="s">
        <v>72</v>
      </c>
      <c r="C43" s="11" t="s">
        <v>44</v>
      </c>
      <c r="D43" s="1">
        <v>5643</v>
      </c>
      <c r="F43" s="11"/>
      <c r="G43" s="11"/>
      <c r="H43" s="24"/>
      <c r="L43" s="11"/>
      <c r="M43" s="1"/>
    </row>
    <row r="44" spans="1:13" ht="12.75">
      <c r="A44" s="11">
        <v>29</v>
      </c>
      <c r="B44" s="18" t="s">
        <v>73</v>
      </c>
      <c r="C44" s="11" t="s">
        <v>30</v>
      </c>
      <c r="D44" s="1">
        <v>5265</v>
      </c>
      <c r="F44" s="11"/>
      <c r="G44" s="11"/>
      <c r="H44" s="24"/>
      <c r="L44" s="11"/>
      <c r="M44" s="1"/>
    </row>
    <row r="45" spans="1:13" ht="12.75">
      <c r="A45" s="11">
        <v>30</v>
      </c>
      <c r="B45" s="18" t="s">
        <v>74</v>
      </c>
      <c r="C45" s="11" t="s">
        <v>38</v>
      </c>
      <c r="D45" s="1">
        <v>4858</v>
      </c>
      <c r="L45" s="11"/>
      <c r="M45" s="1"/>
    </row>
    <row r="46" spans="1:13" ht="12.75">
      <c r="A46" s="11">
        <v>31</v>
      </c>
      <c r="B46" s="18" t="s">
        <v>75</v>
      </c>
      <c r="C46" s="11" t="s">
        <v>50</v>
      </c>
      <c r="D46" s="1">
        <v>1812</v>
      </c>
      <c r="L46" s="11"/>
      <c r="M46" s="1"/>
    </row>
    <row r="47" spans="1:13" ht="12.75">
      <c r="A47" s="11">
        <v>32</v>
      </c>
      <c r="B47" s="18" t="s">
        <v>76</v>
      </c>
      <c r="C47" s="11" t="s">
        <v>52</v>
      </c>
      <c r="D47" s="1">
        <v>200</v>
      </c>
      <c r="L47" s="11"/>
      <c r="M47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6"/>
  <sheetViews>
    <sheetView workbookViewId="0" topLeftCell="A1">
      <selection activeCell="C8" sqref="C8"/>
    </sheetView>
  </sheetViews>
  <sheetFormatPr defaultColWidth="9.140625" defaultRowHeight="12.75"/>
  <cols>
    <col min="1" max="1" width="6.7109375" style="11" customWidth="1"/>
    <col min="2" max="2" width="28.7109375" style="0" customWidth="1"/>
    <col min="3" max="3" width="5.421875" style="11" customWidth="1"/>
    <col min="4" max="4" width="6.57421875" style="25" customWidth="1"/>
    <col min="5" max="5" width="9.7109375" style="0" customWidth="1"/>
    <col min="6" max="6" width="10.00390625" style="0" customWidth="1"/>
    <col min="7" max="7" width="7.7109375" style="0" customWidth="1"/>
    <col min="8" max="8" width="13.8515625" style="0" customWidth="1"/>
    <col min="10" max="10" width="6.421875" style="0" customWidth="1"/>
  </cols>
  <sheetData>
    <row r="1" ht="21" customHeight="1">
      <c r="A1" s="34" t="s">
        <v>493</v>
      </c>
    </row>
    <row r="2" spans="1:9" ht="12.75" customHeight="1">
      <c r="A2" s="34" t="s">
        <v>494</v>
      </c>
      <c r="F2" s="3" t="s">
        <v>2</v>
      </c>
      <c r="G2" t="s">
        <v>495</v>
      </c>
      <c r="H2" t="s">
        <v>422</v>
      </c>
      <c r="I2" s="32" t="s">
        <v>159</v>
      </c>
    </row>
    <row r="3" spans="3:9" ht="12.75" customHeight="1">
      <c r="C3"/>
      <c r="F3" s="3" t="s">
        <v>5</v>
      </c>
      <c r="G3" t="s">
        <v>496</v>
      </c>
      <c r="H3" t="s">
        <v>11</v>
      </c>
      <c r="I3" s="32" t="s">
        <v>52</v>
      </c>
    </row>
    <row r="4" spans="1:9" ht="12.75" customHeight="1">
      <c r="A4" s="32" t="s">
        <v>497</v>
      </c>
      <c r="C4" s="11">
        <v>101</v>
      </c>
      <c r="D4" s="4" t="s">
        <v>9</v>
      </c>
      <c r="F4" s="3" t="s">
        <v>10</v>
      </c>
      <c r="G4" t="s">
        <v>498</v>
      </c>
      <c r="H4" t="s">
        <v>499</v>
      </c>
      <c r="I4" s="32" t="s">
        <v>500</v>
      </c>
    </row>
    <row r="5" spans="1:9" ht="12.75" customHeight="1">
      <c r="A5" s="32"/>
      <c r="C5" s="11">
        <v>15</v>
      </c>
      <c r="D5" s="4" t="s">
        <v>12</v>
      </c>
      <c r="F5" s="3" t="s">
        <v>13</v>
      </c>
      <c r="G5" t="s">
        <v>501</v>
      </c>
      <c r="H5" t="s">
        <v>260</v>
      </c>
      <c r="I5" s="32" t="s">
        <v>118</v>
      </c>
    </row>
    <row r="6" spans="1:9" ht="12.75" customHeight="1">
      <c r="A6" s="32"/>
      <c r="C6" s="11">
        <v>8</v>
      </c>
      <c r="D6" s="5" t="s">
        <v>15</v>
      </c>
      <c r="F6" s="3" t="s">
        <v>82</v>
      </c>
      <c r="G6" t="s">
        <v>502</v>
      </c>
      <c r="H6" t="s">
        <v>306</v>
      </c>
      <c r="I6" s="32" t="s">
        <v>503</v>
      </c>
    </row>
    <row r="7" spans="3:9" ht="12.75" customHeight="1">
      <c r="C7" s="11">
        <f>F41</f>
        <v>26</v>
      </c>
      <c r="D7" s="25" t="s">
        <v>16</v>
      </c>
      <c r="F7" s="3" t="s">
        <v>120</v>
      </c>
      <c r="G7" t="s">
        <v>504</v>
      </c>
      <c r="H7" t="s">
        <v>310</v>
      </c>
      <c r="I7" s="32" t="s">
        <v>52</v>
      </c>
    </row>
    <row r="8" spans="6:9" ht="12.75" customHeight="1">
      <c r="F8" s="3" t="s">
        <v>257</v>
      </c>
      <c r="G8" t="s">
        <v>505</v>
      </c>
      <c r="H8" t="s">
        <v>506</v>
      </c>
      <c r="I8" s="32" t="s">
        <v>507</v>
      </c>
    </row>
    <row r="9" spans="6:9" ht="12.75" customHeight="1">
      <c r="F9" s="3" t="s">
        <v>308</v>
      </c>
      <c r="G9" t="s">
        <v>508</v>
      </c>
      <c r="H9" t="s">
        <v>509</v>
      </c>
      <c r="I9" s="32" t="s">
        <v>510</v>
      </c>
    </row>
    <row r="10" ht="12.75">
      <c r="F10" s="3"/>
    </row>
    <row r="11" ht="12.75">
      <c r="F11" s="3"/>
    </row>
    <row r="14" ht="12.75">
      <c r="F14" s="2"/>
    </row>
    <row r="15" spans="1:10" ht="12.75">
      <c r="A15" s="6" t="s">
        <v>17</v>
      </c>
      <c r="B15" s="2" t="s">
        <v>18</v>
      </c>
      <c r="C15" s="6" t="s">
        <v>19</v>
      </c>
      <c r="D15" s="6" t="s">
        <v>20</v>
      </c>
      <c r="F15" s="7" t="s">
        <v>21</v>
      </c>
      <c r="G15" s="6" t="s">
        <v>19</v>
      </c>
      <c r="H15" s="6" t="s">
        <v>22</v>
      </c>
      <c r="I15" s="6" t="s">
        <v>23</v>
      </c>
      <c r="J15" s="8" t="s">
        <v>24</v>
      </c>
    </row>
    <row r="16" spans="1:10" ht="12.75">
      <c r="A16" s="9">
        <v>1</v>
      </c>
      <c r="B16" s="10" t="s">
        <v>221</v>
      </c>
      <c r="C16" s="9" t="s">
        <v>26</v>
      </c>
      <c r="D16" s="25">
        <v>14122</v>
      </c>
      <c r="F16" s="11">
        <v>1</v>
      </c>
      <c r="G16" s="11" t="s">
        <v>26</v>
      </c>
      <c r="H16" s="12">
        <f aca="true" t="shared" si="0" ref="H16:H41">J16/I16/$C$5</f>
        <v>702.9555555555556</v>
      </c>
      <c r="I16" s="11">
        <f aca="true" t="shared" si="1" ref="I16:I41">COUNTIF($C$16:$D$133,G16)</f>
        <v>9</v>
      </c>
      <c r="J16" s="3">
        <f aca="true" t="shared" si="2" ref="J16:J41">SUMIF($C$16:$D$133,G16,$D$16:$D$133)</f>
        <v>94899</v>
      </c>
    </row>
    <row r="17" spans="1:10" ht="12.75">
      <c r="A17" s="13">
        <v>2</v>
      </c>
      <c r="B17" s="14" t="s">
        <v>390</v>
      </c>
      <c r="C17" s="13" t="s">
        <v>33</v>
      </c>
      <c r="D17" s="25">
        <v>13620</v>
      </c>
      <c r="F17" s="11">
        <v>2</v>
      </c>
      <c r="G17" s="15" t="s">
        <v>33</v>
      </c>
      <c r="H17" s="12">
        <f t="shared" si="0"/>
        <v>690.175</v>
      </c>
      <c r="I17" s="11">
        <f t="shared" si="1"/>
        <v>8</v>
      </c>
      <c r="J17" s="3">
        <f t="shared" si="2"/>
        <v>82821</v>
      </c>
    </row>
    <row r="18" spans="1:10" ht="12.75">
      <c r="A18" s="16">
        <v>3</v>
      </c>
      <c r="B18" s="17" t="s">
        <v>263</v>
      </c>
      <c r="C18" s="16" t="s">
        <v>33</v>
      </c>
      <c r="D18" s="25">
        <v>12057</v>
      </c>
      <c r="F18" s="11">
        <v>3</v>
      </c>
      <c r="G18" s="11" t="s">
        <v>30</v>
      </c>
      <c r="H18" s="12">
        <f t="shared" si="0"/>
        <v>677.0533333333333</v>
      </c>
      <c r="I18" s="11">
        <f t="shared" si="1"/>
        <v>5</v>
      </c>
      <c r="J18" s="3">
        <f t="shared" si="2"/>
        <v>50779</v>
      </c>
    </row>
    <row r="19" spans="1:10" ht="12.75">
      <c r="A19" s="11">
        <v>4</v>
      </c>
      <c r="B19" t="s">
        <v>29</v>
      </c>
      <c r="C19" s="11" t="s">
        <v>30</v>
      </c>
      <c r="D19" s="25">
        <v>11894</v>
      </c>
      <c r="F19" s="11">
        <v>4</v>
      </c>
      <c r="G19" s="15" t="s">
        <v>450</v>
      </c>
      <c r="H19" s="12">
        <f t="shared" si="0"/>
        <v>651.3333333333334</v>
      </c>
      <c r="I19" s="11">
        <f t="shared" si="1"/>
        <v>1</v>
      </c>
      <c r="J19" s="3">
        <f t="shared" si="2"/>
        <v>9770</v>
      </c>
    </row>
    <row r="20" spans="1:10" ht="12.75">
      <c r="A20" s="11">
        <v>5</v>
      </c>
      <c r="B20" t="s">
        <v>463</v>
      </c>
      <c r="C20" s="11" t="s">
        <v>33</v>
      </c>
      <c r="D20" s="25">
        <v>11830</v>
      </c>
      <c r="F20" s="11">
        <v>5</v>
      </c>
      <c r="G20" s="11" t="s">
        <v>39</v>
      </c>
      <c r="H20" s="12">
        <f t="shared" si="0"/>
        <v>650.5333333333333</v>
      </c>
      <c r="I20" s="11">
        <f t="shared" si="1"/>
        <v>6</v>
      </c>
      <c r="J20" s="3">
        <f t="shared" si="2"/>
        <v>58548</v>
      </c>
    </row>
    <row r="21" spans="1:10" ht="12.75">
      <c r="A21" s="11">
        <v>6</v>
      </c>
      <c r="B21" t="s">
        <v>222</v>
      </c>
      <c r="C21" s="11" t="s">
        <v>26</v>
      </c>
      <c r="D21" s="25">
        <v>11643</v>
      </c>
      <c r="F21" s="11">
        <v>6</v>
      </c>
      <c r="G21" s="15" t="s">
        <v>31</v>
      </c>
      <c r="H21" s="12">
        <f t="shared" si="0"/>
        <v>629.4285714285713</v>
      </c>
      <c r="I21" s="11">
        <f t="shared" si="1"/>
        <v>7</v>
      </c>
      <c r="J21" s="3">
        <f t="shared" si="2"/>
        <v>66090</v>
      </c>
    </row>
    <row r="22" spans="1:10" ht="12.75">
      <c r="A22" s="11">
        <v>7</v>
      </c>
      <c r="B22" t="s">
        <v>32</v>
      </c>
      <c r="C22" s="11" t="s">
        <v>26</v>
      </c>
      <c r="D22" s="25">
        <v>11640</v>
      </c>
      <c r="F22" s="11">
        <v>7</v>
      </c>
      <c r="G22" s="11" t="s">
        <v>48</v>
      </c>
      <c r="H22" s="12">
        <f t="shared" si="0"/>
        <v>559.0333333333333</v>
      </c>
      <c r="I22" s="11">
        <f t="shared" si="1"/>
        <v>4</v>
      </c>
      <c r="J22" s="3">
        <f t="shared" si="2"/>
        <v>33542</v>
      </c>
    </row>
    <row r="23" spans="1:10" ht="12.75">
      <c r="A23" s="11">
        <v>8</v>
      </c>
      <c r="B23" t="s">
        <v>194</v>
      </c>
      <c r="C23" s="11" t="s">
        <v>26</v>
      </c>
      <c r="D23" s="25">
        <v>11506</v>
      </c>
      <c r="F23" s="11">
        <v>8</v>
      </c>
      <c r="G23" s="15" t="s">
        <v>395</v>
      </c>
      <c r="H23" s="12">
        <f t="shared" si="0"/>
        <v>546.85</v>
      </c>
      <c r="I23" s="11">
        <f t="shared" si="1"/>
        <v>4</v>
      </c>
      <c r="J23" s="3">
        <f t="shared" si="2"/>
        <v>32811</v>
      </c>
    </row>
    <row r="24" spans="1:10" ht="12.75">
      <c r="A24" s="11">
        <v>9</v>
      </c>
      <c r="B24" t="s">
        <v>168</v>
      </c>
      <c r="C24" s="11" t="s">
        <v>48</v>
      </c>
      <c r="D24" s="25">
        <v>11322</v>
      </c>
      <c r="F24" s="11">
        <v>9</v>
      </c>
      <c r="G24" s="15" t="s">
        <v>203</v>
      </c>
      <c r="H24" s="12">
        <f t="shared" si="0"/>
        <v>534.2666666666667</v>
      </c>
      <c r="I24" s="11">
        <f t="shared" si="1"/>
        <v>4</v>
      </c>
      <c r="J24" s="3">
        <f t="shared" si="2"/>
        <v>32056</v>
      </c>
    </row>
    <row r="25" spans="1:10" ht="12.75">
      <c r="A25" s="11">
        <v>10</v>
      </c>
      <c r="B25" t="s">
        <v>129</v>
      </c>
      <c r="C25" s="11" t="s">
        <v>31</v>
      </c>
      <c r="D25" s="25">
        <v>11095</v>
      </c>
      <c r="F25" s="11">
        <v>10</v>
      </c>
      <c r="G25" s="15" t="s">
        <v>28</v>
      </c>
      <c r="H25" s="12">
        <f t="shared" si="0"/>
        <v>518.9666666666667</v>
      </c>
      <c r="I25" s="11">
        <f t="shared" si="1"/>
        <v>4</v>
      </c>
      <c r="J25" s="3">
        <f t="shared" si="2"/>
        <v>31138</v>
      </c>
    </row>
    <row r="26" spans="1:10" ht="12.75">
      <c r="A26" s="11">
        <v>11</v>
      </c>
      <c r="B26" t="s">
        <v>127</v>
      </c>
      <c r="C26" s="11" t="s">
        <v>31</v>
      </c>
      <c r="D26" s="25">
        <v>11027</v>
      </c>
      <c r="F26" s="11">
        <v>11</v>
      </c>
      <c r="G26" s="11" t="s">
        <v>52</v>
      </c>
      <c r="H26" s="12">
        <f t="shared" si="0"/>
        <v>513.2222222222222</v>
      </c>
      <c r="I26" s="11">
        <f t="shared" si="1"/>
        <v>3</v>
      </c>
      <c r="J26" s="3">
        <f t="shared" si="2"/>
        <v>23095</v>
      </c>
    </row>
    <row r="27" spans="1:10" ht="12.75">
      <c r="A27" s="11">
        <v>12</v>
      </c>
      <c r="B27" t="s">
        <v>162</v>
      </c>
      <c r="C27" s="11" t="s">
        <v>30</v>
      </c>
      <c r="D27" s="25">
        <v>10915</v>
      </c>
      <c r="F27" s="11">
        <v>12</v>
      </c>
      <c r="G27" s="11" t="s">
        <v>130</v>
      </c>
      <c r="H27" s="12">
        <f t="shared" si="0"/>
        <v>511.6</v>
      </c>
      <c r="I27" s="11">
        <f t="shared" si="1"/>
        <v>3</v>
      </c>
      <c r="J27" s="3">
        <f t="shared" si="2"/>
        <v>23022</v>
      </c>
    </row>
    <row r="28" spans="1:10" ht="12.75">
      <c r="A28" s="11">
        <v>13</v>
      </c>
      <c r="B28" t="s">
        <v>240</v>
      </c>
      <c r="C28" s="11" t="s">
        <v>39</v>
      </c>
      <c r="D28" s="25">
        <v>10910</v>
      </c>
      <c r="F28" s="11">
        <v>13</v>
      </c>
      <c r="G28" s="11" t="s">
        <v>44</v>
      </c>
      <c r="H28" s="12">
        <f t="shared" si="0"/>
        <v>508.53333333333336</v>
      </c>
      <c r="I28" s="11">
        <f t="shared" si="1"/>
        <v>7</v>
      </c>
      <c r="J28" s="3">
        <f t="shared" si="2"/>
        <v>53396</v>
      </c>
    </row>
    <row r="29" spans="1:10" ht="12.75">
      <c r="A29" s="11">
        <v>14</v>
      </c>
      <c r="B29" t="s">
        <v>511</v>
      </c>
      <c r="C29" s="11" t="s">
        <v>39</v>
      </c>
      <c r="D29" s="25">
        <v>10760</v>
      </c>
      <c r="F29" s="11">
        <v>14</v>
      </c>
      <c r="G29" s="11" t="s">
        <v>90</v>
      </c>
      <c r="H29" s="12">
        <f t="shared" si="0"/>
        <v>484.31666666666666</v>
      </c>
      <c r="I29" s="11">
        <f t="shared" si="1"/>
        <v>4</v>
      </c>
      <c r="J29" s="3">
        <f t="shared" si="2"/>
        <v>29059</v>
      </c>
    </row>
    <row r="30" spans="1:10" ht="12.75">
      <c r="A30" s="11">
        <v>15</v>
      </c>
      <c r="B30" t="s">
        <v>397</v>
      </c>
      <c r="C30" s="11" t="s">
        <v>395</v>
      </c>
      <c r="D30" s="25">
        <v>10708</v>
      </c>
      <c r="F30" s="11">
        <v>15</v>
      </c>
      <c r="G30" s="11" t="s">
        <v>512</v>
      </c>
      <c r="H30" s="12">
        <f t="shared" si="0"/>
        <v>480.6</v>
      </c>
      <c r="I30" s="11">
        <f t="shared" si="1"/>
        <v>1</v>
      </c>
      <c r="J30" s="3">
        <f t="shared" si="2"/>
        <v>7209</v>
      </c>
    </row>
    <row r="31" spans="1:10" ht="12.75">
      <c r="A31" s="11">
        <v>16</v>
      </c>
      <c r="B31" t="s">
        <v>314</v>
      </c>
      <c r="C31" s="11" t="s">
        <v>26</v>
      </c>
      <c r="D31" s="25">
        <v>10538</v>
      </c>
      <c r="F31" s="11">
        <v>16</v>
      </c>
      <c r="G31" s="15" t="s">
        <v>42</v>
      </c>
      <c r="H31" s="12">
        <f t="shared" si="0"/>
        <v>474.6</v>
      </c>
      <c r="I31" s="11">
        <f t="shared" si="1"/>
        <v>3</v>
      </c>
      <c r="J31" s="3">
        <f t="shared" si="2"/>
        <v>21357</v>
      </c>
    </row>
    <row r="32" spans="1:10" ht="12.75">
      <c r="A32" s="11">
        <v>17</v>
      </c>
      <c r="B32" s="18" t="s">
        <v>236</v>
      </c>
      <c r="C32" s="11" t="s">
        <v>203</v>
      </c>
      <c r="D32" s="25">
        <v>10398</v>
      </c>
      <c r="F32" s="11">
        <v>17</v>
      </c>
      <c r="G32" s="15" t="s">
        <v>96</v>
      </c>
      <c r="H32" s="12">
        <f t="shared" si="0"/>
        <v>457.09523809523813</v>
      </c>
      <c r="I32" s="11">
        <f t="shared" si="1"/>
        <v>7</v>
      </c>
      <c r="J32" s="3">
        <f t="shared" si="2"/>
        <v>47995</v>
      </c>
    </row>
    <row r="33" spans="1:10" ht="12.75">
      <c r="A33" s="11">
        <v>18</v>
      </c>
      <c r="B33" t="s">
        <v>208</v>
      </c>
      <c r="C33" s="11" t="s">
        <v>26</v>
      </c>
      <c r="D33" s="25">
        <v>10156</v>
      </c>
      <c r="F33" s="11">
        <v>18</v>
      </c>
      <c r="G33" s="11" t="s">
        <v>513</v>
      </c>
      <c r="H33" s="12">
        <f t="shared" si="0"/>
        <v>449</v>
      </c>
      <c r="I33" s="11">
        <f t="shared" si="1"/>
        <v>2</v>
      </c>
      <c r="J33" s="3">
        <f t="shared" si="2"/>
        <v>13470</v>
      </c>
    </row>
    <row r="34" spans="1:10" ht="12.75">
      <c r="A34" s="11">
        <v>19</v>
      </c>
      <c r="B34" t="s">
        <v>279</v>
      </c>
      <c r="C34" s="11" t="s">
        <v>90</v>
      </c>
      <c r="D34" s="25">
        <v>10084</v>
      </c>
      <c r="F34" s="11">
        <v>19</v>
      </c>
      <c r="G34" s="11" t="s">
        <v>50</v>
      </c>
      <c r="H34" s="12">
        <f t="shared" si="0"/>
        <v>443.5777777777778</v>
      </c>
      <c r="I34" s="11">
        <f t="shared" si="1"/>
        <v>3</v>
      </c>
      <c r="J34" s="3">
        <f t="shared" si="2"/>
        <v>19961</v>
      </c>
    </row>
    <row r="35" spans="1:10" ht="12.75">
      <c r="A35" s="11">
        <v>20</v>
      </c>
      <c r="B35" t="s">
        <v>396</v>
      </c>
      <c r="C35" s="11" t="s">
        <v>130</v>
      </c>
      <c r="D35" s="25">
        <v>10055</v>
      </c>
      <c r="F35" s="11">
        <v>20</v>
      </c>
      <c r="G35" s="11" t="s">
        <v>38</v>
      </c>
      <c r="H35" s="12">
        <f t="shared" si="0"/>
        <v>423.6666666666667</v>
      </c>
      <c r="I35" s="11">
        <f t="shared" si="1"/>
        <v>4</v>
      </c>
      <c r="J35" s="3">
        <f t="shared" si="2"/>
        <v>25420</v>
      </c>
    </row>
    <row r="36" spans="1:10" ht="12.75">
      <c r="A36" s="11">
        <v>21</v>
      </c>
      <c r="B36" t="s">
        <v>514</v>
      </c>
      <c r="C36" s="11" t="s">
        <v>31</v>
      </c>
      <c r="D36" s="25">
        <v>10014</v>
      </c>
      <c r="F36" s="11">
        <v>21</v>
      </c>
      <c r="G36" s="11" t="s">
        <v>124</v>
      </c>
      <c r="H36" s="12">
        <f t="shared" si="0"/>
        <v>415.3666666666667</v>
      </c>
      <c r="I36" s="11">
        <f t="shared" si="1"/>
        <v>2</v>
      </c>
      <c r="J36" s="3">
        <f t="shared" si="2"/>
        <v>12461</v>
      </c>
    </row>
    <row r="37" spans="1:10" ht="12.75">
      <c r="A37" s="11">
        <v>22</v>
      </c>
      <c r="B37" t="s">
        <v>355</v>
      </c>
      <c r="C37" s="11" t="s">
        <v>39</v>
      </c>
      <c r="D37" s="25">
        <v>9932</v>
      </c>
      <c r="F37" s="11">
        <v>22</v>
      </c>
      <c r="G37" s="11" t="s">
        <v>163</v>
      </c>
      <c r="H37" s="12">
        <f t="shared" si="0"/>
        <v>407.7</v>
      </c>
      <c r="I37" s="11">
        <f t="shared" si="1"/>
        <v>2</v>
      </c>
      <c r="J37" s="3">
        <f t="shared" si="2"/>
        <v>12231</v>
      </c>
    </row>
    <row r="38" spans="1:10" ht="12.75">
      <c r="A38" s="11">
        <v>23</v>
      </c>
      <c r="B38" t="s">
        <v>470</v>
      </c>
      <c r="C38" s="11" t="s">
        <v>28</v>
      </c>
      <c r="D38" s="25">
        <v>9918</v>
      </c>
      <c r="F38" s="11">
        <v>23</v>
      </c>
      <c r="G38" s="11" t="s">
        <v>201</v>
      </c>
      <c r="H38" s="12">
        <f t="shared" si="0"/>
        <v>385.46666666666664</v>
      </c>
      <c r="I38" s="11">
        <f t="shared" si="1"/>
        <v>2</v>
      </c>
      <c r="J38" s="3">
        <f t="shared" si="2"/>
        <v>11564</v>
      </c>
    </row>
    <row r="39" spans="1:10" ht="12.75">
      <c r="A39" s="11">
        <v>24</v>
      </c>
      <c r="B39" t="s">
        <v>515</v>
      </c>
      <c r="C39" s="11" t="s">
        <v>39</v>
      </c>
      <c r="D39" s="25">
        <v>9880</v>
      </c>
      <c r="F39" s="11">
        <v>24</v>
      </c>
      <c r="G39" s="11" t="s">
        <v>46</v>
      </c>
      <c r="H39" s="12">
        <f t="shared" si="0"/>
        <v>352.9777777777778</v>
      </c>
      <c r="I39" s="11">
        <f t="shared" si="1"/>
        <v>3</v>
      </c>
      <c r="J39" s="3">
        <f t="shared" si="2"/>
        <v>15884</v>
      </c>
    </row>
    <row r="40" spans="1:10" ht="12.75">
      <c r="A40" s="11">
        <v>25</v>
      </c>
      <c r="B40" t="s">
        <v>322</v>
      </c>
      <c r="C40" s="11" t="s">
        <v>30</v>
      </c>
      <c r="D40" s="25">
        <v>9782</v>
      </c>
      <c r="F40" s="11">
        <v>25</v>
      </c>
      <c r="G40" s="11" t="s">
        <v>451</v>
      </c>
      <c r="H40" s="12">
        <f t="shared" si="0"/>
        <v>204.5</v>
      </c>
      <c r="I40" s="11">
        <f t="shared" si="1"/>
        <v>2</v>
      </c>
      <c r="J40" s="3">
        <f t="shared" si="2"/>
        <v>6135</v>
      </c>
    </row>
    <row r="41" spans="1:10" ht="12.75">
      <c r="A41" s="11">
        <v>26</v>
      </c>
      <c r="B41" t="s">
        <v>477</v>
      </c>
      <c r="C41" s="11" t="s">
        <v>450</v>
      </c>
      <c r="D41" s="25">
        <v>9770</v>
      </c>
      <c r="F41" s="11">
        <v>26</v>
      </c>
      <c r="G41" s="11" t="s">
        <v>321</v>
      </c>
      <c r="H41" s="12">
        <f t="shared" si="0"/>
        <v>198.26666666666668</v>
      </c>
      <c r="I41" s="11">
        <f t="shared" si="1"/>
        <v>1</v>
      </c>
      <c r="J41" s="3">
        <f t="shared" si="2"/>
        <v>2974</v>
      </c>
    </row>
    <row r="42" spans="1:9" ht="12.75">
      <c r="A42" s="11">
        <v>27</v>
      </c>
      <c r="B42" t="s">
        <v>469</v>
      </c>
      <c r="C42" s="11" t="s">
        <v>30</v>
      </c>
      <c r="D42" s="25">
        <v>9747</v>
      </c>
      <c r="F42" s="11"/>
      <c r="G42" s="11"/>
      <c r="H42" s="24"/>
      <c r="I42" s="4">
        <f>SUM(I16:I41)</f>
        <v>101</v>
      </c>
    </row>
    <row r="43" spans="1:8" ht="12.75">
      <c r="A43" s="11">
        <v>28</v>
      </c>
      <c r="B43" t="s">
        <v>134</v>
      </c>
      <c r="C43" s="11" t="s">
        <v>44</v>
      </c>
      <c r="D43" s="25">
        <v>9692</v>
      </c>
      <c r="F43" s="11"/>
      <c r="G43" s="11"/>
      <c r="H43" s="24"/>
    </row>
    <row r="44" spans="1:10" ht="12.75">
      <c r="A44" s="11">
        <v>29</v>
      </c>
      <c r="B44" t="s">
        <v>516</v>
      </c>
      <c r="C44" s="11" t="s">
        <v>33</v>
      </c>
      <c r="D44" s="25">
        <v>9471</v>
      </c>
      <c r="F44" s="11"/>
      <c r="G44" s="11"/>
      <c r="H44" s="19" t="s">
        <v>55</v>
      </c>
      <c r="I44" s="20">
        <v>0</v>
      </c>
      <c r="J44" s="21">
        <f aca="true" t="shared" si="3" ref="J44:J49">I44/I$50</f>
        <v>0</v>
      </c>
    </row>
    <row r="45" spans="1:10" ht="12.75">
      <c r="A45" s="11">
        <v>29</v>
      </c>
      <c r="B45" t="s">
        <v>220</v>
      </c>
      <c r="C45" s="11" t="s">
        <v>33</v>
      </c>
      <c r="D45" s="25">
        <v>9471</v>
      </c>
      <c r="F45" s="11"/>
      <c r="G45" s="11"/>
      <c r="H45" s="19" t="s">
        <v>57</v>
      </c>
      <c r="I45" s="20">
        <f>I32+I36+I41</f>
        <v>10</v>
      </c>
      <c r="J45" s="21">
        <f t="shared" si="3"/>
        <v>0.09900990099009901</v>
      </c>
    </row>
    <row r="46" spans="1:10" ht="12.75">
      <c r="A46" s="11">
        <v>31</v>
      </c>
      <c r="B46" t="s">
        <v>458</v>
      </c>
      <c r="C46" s="11" t="s">
        <v>44</v>
      </c>
      <c r="D46" s="25">
        <v>9350</v>
      </c>
      <c r="F46" s="11"/>
      <c r="G46" s="11"/>
      <c r="H46" s="19" t="s">
        <v>59</v>
      </c>
      <c r="I46" s="20">
        <f>I17+I18+I21+I22+I23+I24+I26+I27+I28+I29+I30+I31+I33+I34+I35+I37+I39+I40</f>
        <v>69</v>
      </c>
      <c r="J46" s="21">
        <f t="shared" si="3"/>
        <v>0.6831683168316832</v>
      </c>
    </row>
    <row r="47" spans="1:10" ht="12.75">
      <c r="A47" s="11">
        <v>31</v>
      </c>
      <c r="B47" t="s">
        <v>285</v>
      </c>
      <c r="C47" s="11" t="s">
        <v>44</v>
      </c>
      <c r="D47" s="25">
        <v>9350</v>
      </c>
      <c r="F47" s="11"/>
      <c r="G47" s="11"/>
      <c r="H47" s="19" t="s">
        <v>61</v>
      </c>
      <c r="I47" s="20">
        <f>I16+I19+I20</f>
        <v>16</v>
      </c>
      <c r="J47" s="21">
        <f t="shared" si="3"/>
        <v>0.15841584158415842</v>
      </c>
    </row>
    <row r="48" spans="1:10" ht="12.75">
      <c r="A48" s="11">
        <v>33</v>
      </c>
      <c r="B48" t="s">
        <v>517</v>
      </c>
      <c r="C48" s="11" t="s">
        <v>33</v>
      </c>
      <c r="D48" s="25">
        <v>9341</v>
      </c>
      <c r="H48" s="19" t="s">
        <v>63</v>
      </c>
      <c r="I48" s="20">
        <f>I25</f>
        <v>4</v>
      </c>
      <c r="J48" s="21">
        <f t="shared" si="3"/>
        <v>0.039603960396039604</v>
      </c>
    </row>
    <row r="49" spans="1:10" ht="12.75">
      <c r="A49" s="11">
        <v>34</v>
      </c>
      <c r="B49" t="s">
        <v>518</v>
      </c>
      <c r="C49" s="11" t="s">
        <v>52</v>
      </c>
      <c r="D49" s="25">
        <v>9294</v>
      </c>
      <c r="H49" s="22" t="s">
        <v>65</v>
      </c>
      <c r="I49" s="20">
        <f>I38</f>
        <v>2</v>
      </c>
      <c r="J49" s="21">
        <f t="shared" si="3"/>
        <v>0.019801980198019802</v>
      </c>
    </row>
    <row r="50" spans="1:10" ht="12.75">
      <c r="A50" s="11">
        <v>35</v>
      </c>
      <c r="B50" t="s">
        <v>519</v>
      </c>
      <c r="C50" s="11" t="s">
        <v>96</v>
      </c>
      <c r="D50" s="25">
        <v>9287</v>
      </c>
      <c r="I50" s="4">
        <f>SUM(I44:I49)</f>
        <v>101</v>
      </c>
      <c r="J50" s="23">
        <f>SUM(J44:J49)</f>
        <v>1.0000000000000002</v>
      </c>
    </row>
    <row r="51" spans="1:4" ht="12.75">
      <c r="A51" s="11">
        <v>36</v>
      </c>
      <c r="B51" t="s">
        <v>443</v>
      </c>
      <c r="C51" s="11" t="s">
        <v>33</v>
      </c>
      <c r="D51" s="25">
        <v>9102</v>
      </c>
    </row>
    <row r="52" spans="1:4" ht="12.75">
      <c r="A52" s="11">
        <v>37</v>
      </c>
      <c r="B52" t="s">
        <v>461</v>
      </c>
      <c r="C52" s="11" t="s">
        <v>31</v>
      </c>
      <c r="D52" s="25">
        <v>9101</v>
      </c>
    </row>
    <row r="53" spans="1:4" ht="12.75">
      <c r="A53" s="11">
        <v>38</v>
      </c>
      <c r="B53" s="26" t="s">
        <v>286</v>
      </c>
      <c r="C53" s="11" t="s">
        <v>203</v>
      </c>
      <c r="D53" s="25">
        <v>9051</v>
      </c>
    </row>
    <row r="54" spans="1:4" ht="12.75">
      <c r="A54" s="11">
        <v>39</v>
      </c>
      <c r="B54" t="s">
        <v>315</v>
      </c>
      <c r="C54" s="11" t="s">
        <v>26</v>
      </c>
      <c r="D54" s="25">
        <v>8817</v>
      </c>
    </row>
    <row r="55" spans="1:4" ht="12.75">
      <c r="A55" s="11">
        <v>40</v>
      </c>
      <c r="B55" t="s">
        <v>520</v>
      </c>
      <c r="C55" s="11" t="s">
        <v>39</v>
      </c>
      <c r="D55" s="25">
        <v>8718</v>
      </c>
    </row>
    <row r="56" spans="1:4" ht="12.75">
      <c r="A56" s="11">
        <v>41</v>
      </c>
      <c r="B56" t="s">
        <v>272</v>
      </c>
      <c r="C56" s="11" t="s">
        <v>52</v>
      </c>
      <c r="D56" s="25">
        <v>8716</v>
      </c>
    </row>
    <row r="57" spans="1:4" ht="12.75">
      <c r="A57" s="11">
        <v>42</v>
      </c>
      <c r="B57" t="s">
        <v>521</v>
      </c>
      <c r="C57" s="11" t="s">
        <v>26</v>
      </c>
      <c r="D57" s="25">
        <v>8687</v>
      </c>
    </row>
    <row r="58" spans="1:4" ht="12.75">
      <c r="A58" s="11">
        <v>43</v>
      </c>
      <c r="B58" t="s">
        <v>522</v>
      </c>
      <c r="C58" s="11" t="s">
        <v>38</v>
      </c>
      <c r="D58" s="25">
        <v>8677</v>
      </c>
    </row>
    <row r="59" spans="1:4" ht="12.75">
      <c r="A59" s="11">
        <v>44</v>
      </c>
      <c r="B59" t="s">
        <v>523</v>
      </c>
      <c r="C59" s="11" t="s">
        <v>203</v>
      </c>
      <c r="D59" s="25">
        <v>8656</v>
      </c>
    </row>
    <row r="60" spans="1:4" ht="12.75">
      <c r="A60" s="11">
        <v>45</v>
      </c>
      <c r="B60" t="s">
        <v>466</v>
      </c>
      <c r="C60" s="11" t="s">
        <v>44</v>
      </c>
      <c r="D60" s="25">
        <v>8624</v>
      </c>
    </row>
    <row r="61" spans="1:4" ht="12.75">
      <c r="A61" s="11">
        <v>46</v>
      </c>
      <c r="B61" t="s">
        <v>265</v>
      </c>
      <c r="C61" s="11" t="s">
        <v>50</v>
      </c>
      <c r="D61" s="25">
        <v>8471</v>
      </c>
    </row>
    <row r="62" spans="1:4" ht="12.75">
      <c r="A62" s="11">
        <v>47</v>
      </c>
      <c r="B62" t="s">
        <v>524</v>
      </c>
      <c r="C62" s="11" t="s">
        <v>31</v>
      </c>
      <c r="D62" s="25">
        <v>8452</v>
      </c>
    </row>
    <row r="63" spans="1:4" ht="12.75">
      <c r="A63" s="11">
        <v>48</v>
      </c>
      <c r="B63" t="s">
        <v>290</v>
      </c>
      <c r="C63" s="11" t="s">
        <v>30</v>
      </c>
      <c r="D63" s="25">
        <v>8441</v>
      </c>
    </row>
    <row r="64" spans="1:4" ht="12.75">
      <c r="A64" s="11">
        <v>49</v>
      </c>
      <c r="B64" t="s">
        <v>196</v>
      </c>
      <c r="C64" s="11" t="s">
        <v>39</v>
      </c>
      <c r="D64" s="25">
        <v>8348</v>
      </c>
    </row>
    <row r="65" spans="1:4" ht="12.75">
      <c r="A65" s="11">
        <v>50</v>
      </c>
      <c r="B65" t="s">
        <v>444</v>
      </c>
      <c r="C65" s="11" t="s">
        <v>48</v>
      </c>
      <c r="D65" s="25">
        <v>8343</v>
      </c>
    </row>
    <row r="66" spans="1:4" ht="12.75">
      <c r="A66" s="11">
        <v>51</v>
      </c>
      <c r="B66" t="s">
        <v>525</v>
      </c>
      <c r="C66" s="11" t="s">
        <v>31</v>
      </c>
      <c r="D66" s="25">
        <v>8257</v>
      </c>
    </row>
    <row r="67" spans="1:4" ht="12.75">
      <c r="A67" s="11">
        <v>52</v>
      </c>
      <c r="B67" t="s">
        <v>226</v>
      </c>
      <c r="C67" s="11" t="s">
        <v>130</v>
      </c>
      <c r="D67" s="25">
        <v>8256</v>
      </c>
    </row>
    <row r="68" spans="1:4" ht="12.75">
      <c r="A68" s="11">
        <v>53</v>
      </c>
      <c r="B68" t="s">
        <v>417</v>
      </c>
      <c r="C68" s="11" t="s">
        <v>395</v>
      </c>
      <c r="D68" s="25">
        <v>8233</v>
      </c>
    </row>
    <row r="69" spans="1:4" ht="12.75">
      <c r="A69" s="11">
        <v>54</v>
      </c>
      <c r="B69" t="s">
        <v>482</v>
      </c>
      <c r="C69" s="11" t="s">
        <v>31</v>
      </c>
      <c r="D69" s="25">
        <v>8144</v>
      </c>
    </row>
    <row r="70" spans="1:4" ht="12.75">
      <c r="A70" s="11">
        <v>55</v>
      </c>
      <c r="B70" t="s">
        <v>282</v>
      </c>
      <c r="C70" s="11" t="s">
        <v>48</v>
      </c>
      <c r="D70" s="25">
        <v>8087</v>
      </c>
    </row>
    <row r="71" spans="1:4" ht="12.75">
      <c r="A71" s="11">
        <v>56</v>
      </c>
      <c r="B71" t="s">
        <v>526</v>
      </c>
      <c r="C71" s="11" t="s">
        <v>96</v>
      </c>
      <c r="D71" s="25">
        <v>8022</v>
      </c>
    </row>
    <row r="72" spans="1:4" ht="12.75">
      <c r="A72" s="11">
        <v>57</v>
      </c>
      <c r="B72" t="s">
        <v>527</v>
      </c>
      <c r="C72" s="11" t="s">
        <v>42</v>
      </c>
      <c r="D72" s="25">
        <v>7996</v>
      </c>
    </row>
    <row r="73" spans="1:4" ht="12.75">
      <c r="A73" s="11">
        <v>58</v>
      </c>
      <c r="B73" t="s">
        <v>326</v>
      </c>
      <c r="C73" s="11" t="s">
        <v>33</v>
      </c>
      <c r="D73" s="25">
        <v>7929</v>
      </c>
    </row>
    <row r="74" spans="1:4" ht="12.75">
      <c r="A74" s="11">
        <v>59</v>
      </c>
      <c r="B74" t="s">
        <v>356</v>
      </c>
      <c r="C74" s="11" t="s">
        <v>42</v>
      </c>
      <c r="D74" s="25">
        <v>7846</v>
      </c>
    </row>
    <row r="75" spans="1:4" ht="12.75">
      <c r="A75" s="11">
        <v>60</v>
      </c>
      <c r="B75" t="s">
        <v>467</v>
      </c>
      <c r="C75" s="11" t="s">
        <v>26</v>
      </c>
      <c r="D75" s="25">
        <v>7790</v>
      </c>
    </row>
    <row r="76" spans="1:4" ht="12.75">
      <c r="A76" s="11">
        <v>61</v>
      </c>
      <c r="B76" t="s">
        <v>528</v>
      </c>
      <c r="C76" s="11" t="s">
        <v>28</v>
      </c>
      <c r="D76" s="25">
        <v>7565</v>
      </c>
    </row>
    <row r="77" spans="1:4" ht="12.75">
      <c r="A77" s="11">
        <v>62</v>
      </c>
      <c r="B77" t="s">
        <v>529</v>
      </c>
      <c r="C77" s="11" t="s">
        <v>96</v>
      </c>
      <c r="D77" s="25">
        <v>7561</v>
      </c>
    </row>
    <row r="78" spans="1:4" ht="12.75">
      <c r="A78" s="11">
        <v>63</v>
      </c>
      <c r="B78" t="s">
        <v>462</v>
      </c>
      <c r="C78" s="11" t="s">
        <v>201</v>
      </c>
      <c r="D78" s="25">
        <v>7320</v>
      </c>
    </row>
    <row r="79" spans="1:4" ht="12.75">
      <c r="A79" s="11">
        <v>64</v>
      </c>
      <c r="B79" t="s">
        <v>98</v>
      </c>
      <c r="C79" s="11" t="s">
        <v>90</v>
      </c>
      <c r="D79" s="25">
        <v>7269</v>
      </c>
    </row>
    <row r="80" spans="1:4" ht="12.75">
      <c r="A80" s="11">
        <v>65</v>
      </c>
      <c r="B80" t="s">
        <v>530</v>
      </c>
      <c r="C80" s="11" t="s">
        <v>512</v>
      </c>
      <c r="D80" s="25">
        <v>7209</v>
      </c>
    </row>
    <row r="81" spans="1:4" ht="12.75">
      <c r="A81" s="11">
        <v>66</v>
      </c>
      <c r="B81" t="s">
        <v>531</v>
      </c>
      <c r="C81" s="11" t="s">
        <v>96</v>
      </c>
      <c r="D81" s="25">
        <v>7024</v>
      </c>
    </row>
    <row r="82" spans="1:4" ht="12.75">
      <c r="A82" s="11">
        <v>67</v>
      </c>
      <c r="B82" t="s">
        <v>532</v>
      </c>
      <c r="C82" s="11" t="s">
        <v>395</v>
      </c>
      <c r="D82" s="25">
        <v>7019</v>
      </c>
    </row>
    <row r="83" spans="1:4" ht="12.75">
      <c r="A83" s="11">
        <v>68</v>
      </c>
      <c r="B83" t="s">
        <v>533</v>
      </c>
      <c r="C83" s="11" t="s">
        <v>28</v>
      </c>
      <c r="D83" s="25">
        <v>6866</v>
      </c>
    </row>
    <row r="84" spans="1:4" ht="12.75">
      <c r="A84" s="11">
        <v>69</v>
      </c>
      <c r="B84" t="s">
        <v>534</v>
      </c>
      <c r="C84" s="11" t="s">
        <v>395</v>
      </c>
      <c r="D84" s="25">
        <v>6851</v>
      </c>
    </row>
    <row r="85" spans="1:4" ht="12.75">
      <c r="A85" s="11">
        <v>70</v>
      </c>
      <c r="B85" t="s">
        <v>535</v>
      </c>
      <c r="C85" s="11" t="s">
        <v>90</v>
      </c>
      <c r="D85" s="25">
        <v>6828</v>
      </c>
    </row>
    <row r="86" spans="1:4" ht="12.75">
      <c r="A86" s="11">
        <v>71</v>
      </c>
      <c r="B86" t="s">
        <v>536</v>
      </c>
      <c r="C86" s="11" t="s">
        <v>513</v>
      </c>
      <c r="D86" s="25">
        <v>6824</v>
      </c>
    </row>
    <row r="87" spans="1:4" ht="12.75">
      <c r="A87" s="11">
        <v>72</v>
      </c>
      <c r="B87" t="s">
        <v>537</v>
      </c>
      <c r="C87" s="11" t="s">
        <v>28</v>
      </c>
      <c r="D87" s="25">
        <v>6789</v>
      </c>
    </row>
    <row r="88" spans="1:4" ht="12.75">
      <c r="A88" s="11">
        <v>73</v>
      </c>
      <c r="B88" t="s">
        <v>538</v>
      </c>
      <c r="C88" s="11" t="s">
        <v>163</v>
      </c>
      <c r="D88" s="25">
        <v>6653</v>
      </c>
    </row>
    <row r="89" spans="1:4" ht="12.75">
      <c r="A89" s="11">
        <v>74</v>
      </c>
      <c r="B89" t="s">
        <v>539</v>
      </c>
      <c r="C89" s="11" t="s">
        <v>513</v>
      </c>
      <c r="D89" s="25">
        <v>6646</v>
      </c>
    </row>
    <row r="90" spans="1:4" ht="12.75">
      <c r="A90" s="11">
        <v>75</v>
      </c>
      <c r="B90" t="s">
        <v>275</v>
      </c>
      <c r="C90" s="11" t="s">
        <v>46</v>
      </c>
      <c r="D90" s="25">
        <v>6506</v>
      </c>
    </row>
    <row r="91" spans="1:4" ht="12.75">
      <c r="A91" s="11">
        <v>76</v>
      </c>
      <c r="B91" t="s">
        <v>332</v>
      </c>
      <c r="C91" s="11" t="s">
        <v>124</v>
      </c>
      <c r="D91" s="25">
        <v>6398</v>
      </c>
    </row>
    <row r="92" spans="1:4" ht="12.75">
      <c r="A92" s="11">
        <v>77</v>
      </c>
      <c r="B92" t="s">
        <v>412</v>
      </c>
      <c r="C92" s="11" t="s">
        <v>38</v>
      </c>
      <c r="D92" s="25">
        <v>6340</v>
      </c>
    </row>
    <row r="93" spans="1:4" ht="12.75">
      <c r="A93" s="11">
        <v>78</v>
      </c>
      <c r="B93" t="s">
        <v>540</v>
      </c>
      <c r="C93" s="11" t="s">
        <v>44</v>
      </c>
      <c r="D93" s="25">
        <v>6194</v>
      </c>
    </row>
    <row r="94" spans="1:4" ht="12.75">
      <c r="A94" s="11">
        <v>79</v>
      </c>
      <c r="B94" t="s">
        <v>541</v>
      </c>
      <c r="C94" s="11" t="s">
        <v>44</v>
      </c>
      <c r="D94" s="25">
        <v>6175</v>
      </c>
    </row>
    <row r="95" spans="1:4" ht="12.75">
      <c r="A95" s="11">
        <v>80</v>
      </c>
      <c r="B95" t="s">
        <v>542</v>
      </c>
      <c r="C95" s="11" t="s">
        <v>38</v>
      </c>
      <c r="D95" s="25">
        <v>6143</v>
      </c>
    </row>
    <row r="96" spans="1:4" ht="12.75">
      <c r="A96" s="11">
        <v>81</v>
      </c>
      <c r="B96" t="s">
        <v>490</v>
      </c>
      <c r="C96" s="11" t="s">
        <v>50</v>
      </c>
      <c r="D96" s="25">
        <v>6107</v>
      </c>
    </row>
    <row r="97" spans="1:4" ht="12.75">
      <c r="A97" s="11">
        <v>82</v>
      </c>
      <c r="B97" t="s">
        <v>351</v>
      </c>
      <c r="C97" s="11" t="s">
        <v>124</v>
      </c>
      <c r="D97" s="25">
        <v>6063</v>
      </c>
    </row>
    <row r="98" spans="1:4" ht="12.75">
      <c r="A98" s="11">
        <v>83</v>
      </c>
      <c r="B98" t="s">
        <v>543</v>
      </c>
      <c r="C98" s="11" t="s">
        <v>48</v>
      </c>
      <c r="D98" s="25">
        <v>5790</v>
      </c>
    </row>
    <row r="99" spans="1:4" ht="12.75">
      <c r="A99" s="11">
        <v>84</v>
      </c>
      <c r="B99" t="s">
        <v>460</v>
      </c>
      <c r="C99" s="11" t="s">
        <v>96</v>
      </c>
      <c r="D99" s="25">
        <v>5770</v>
      </c>
    </row>
    <row r="100" spans="1:4" ht="12.75">
      <c r="A100" s="11">
        <v>85</v>
      </c>
      <c r="B100" t="s">
        <v>464</v>
      </c>
      <c r="C100" s="11" t="s">
        <v>163</v>
      </c>
      <c r="D100" s="25">
        <v>5578</v>
      </c>
    </row>
    <row r="101" spans="1:4" ht="12.75">
      <c r="A101" s="11">
        <v>86</v>
      </c>
      <c r="B101" t="s">
        <v>271</v>
      </c>
      <c r="C101" s="11" t="s">
        <v>42</v>
      </c>
      <c r="D101" s="25">
        <v>5515</v>
      </c>
    </row>
    <row r="102" spans="1:4" ht="12.75">
      <c r="A102" s="11">
        <v>87</v>
      </c>
      <c r="B102" t="s">
        <v>544</v>
      </c>
      <c r="C102" s="11" t="s">
        <v>96</v>
      </c>
      <c r="D102" s="25">
        <v>5412</v>
      </c>
    </row>
    <row r="103" spans="1:4" ht="12.75">
      <c r="A103" s="11">
        <v>88</v>
      </c>
      <c r="B103" t="s">
        <v>219</v>
      </c>
      <c r="C103" s="11" t="s">
        <v>50</v>
      </c>
      <c r="D103" s="25">
        <v>5383</v>
      </c>
    </row>
    <row r="104" spans="1:4" ht="12.75">
      <c r="A104" s="11">
        <v>89</v>
      </c>
      <c r="B104" t="s">
        <v>545</v>
      </c>
      <c r="C104" s="11" t="s">
        <v>52</v>
      </c>
      <c r="D104" s="25">
        <v>5085</v>
      </c>
    </row>
    <row r="105" spans="1:4" ht="12.75">
      <c r="A105" s="11">
        <v>90</v>
      </c>
      <c r="B105" t="s">
        <v>358</v>
      </c>
      <c r="C105" s="11" t="s">
        <v>46</v>
      </c>
      <c r="D105" s="25">
        <v>5028</v>
      </c>
    </row>
    <row r="106" spans="1:4" ht="12.75">
      <c r="A106" s="11">
        <v>91</v>
      </c>
      <c r="B106" t="s">
        <v>546</v>
      </c>
      <c r="C106" s="11" t="s">
        <v>96</v>
      </c>
      <c r="D106" s="25">
        <v>4919</v>
      </c>
    </row>
    <row r="107" spans="1:4" ht="12.75">
      <c r="A107" s="11">
        <v>92</v>
      </c>
      <c r="B107" t="s">
        <v>547</v>
      </c>
      <c r="C107" s="11" t="s">
        <v>90</v>
      </c>
      <c r="D107" s="25">
        <v>4878</v>
      </c>
    </row>
    <row r="108" spans="1:4" ht="12.75">
      <c r="A108" s="11">
        <v>93</v>
      </c>
      <c r="B108" t="s">
        <v>548</v>
      </c>
      <c r="C108" s="11" t="s">
        <v>130</v>
      </c>
      <c r="D108" s="25">
        <v>4711</v>
      </c>
    </row>
    <row r="109" spans="1:4" ht="12.75">
      <c r="A109" s="11">
        <v>94</v>
      </c>
      <c r="B109" t="s">
        <v>549</v>
      </c>
      <c r="C109" s="11" t="s">
        <v>46</v>
      </c>
      <c r="D109" s="25">
        <v>4350</v>
      </c>
    </row>
    <row r="110" spans="1:4" ht="12.75">
      <c r="A110" s="11">
        <v>95</v>
      </c>
      <c r="B110" t="s">
        <v>343</v>
      </c>
      <c r="C110" s="11" t="s">
        <v>38</v>
      </c>
      <c r="D110" s="25">
        <v>4260</v>
      </c>
    </row>
    <row r="111" spans="1:4" ht="12.75">
      <c r="A111" s="11">
        <v>96</v>
      </c>
      <c r="B111" t="s">
        <v>234</v>
      </c>
      <c r="C111" s="11" t="s">
        <v>201</v>
      </c>
      <c r="D111" s="25">
        <v>4244</v>
      </c>
    </row>
    <row r="112" spans="1:4" ht="12.75">
      <c r="A112" s="11">
        <v>97</v>
      </c>
      <c r="B112" t="s">
        <v>288</v>
      </c>
      <c r="C112" s="11" t="s">
        <v>44</v>
      </c>
      <c r="D112" s="25">
        <v>4011</v>
      </c>
    </row>
    <row r="113" spans="1:4" ht="12.75">
      <c r="A113" s="11">
        <v>98</v>
      </c>
      <c r="B113" t="s">
        <v>550</v>
      </c>
      <c r="C113" s="11" t="s">
        <v>203</v>
      </c>
      <c r="D113" s="25">
        <v>3951</v>
      </c>
    </row>
    <row r="114" spans="1:4" ht="12.75">
      <c r="A114" s="11">
        <v>99</v>
      </c>
      <c r="B114" t="s">
        <v>551</v>
      </c>
      <c r="C114" s="11" t="s">
        <v>451</v>
      </c>
      <c r="D114" s="25">
        <v>3588</v>
      </c>
    </row>
    <row r="115" spans="1:4" ht="12.75">
      <c r="A115" s="11">
        <v>100</v>
      </c>
      <c r="B115" t="s">
        <v>552</v>
      </c>
      <c r="C115" s="11" t="s">
        <v>321</v>
      </c>
      <c r="D115" s="25">
        <v>2974</v>
      </c>
    </row>
    <row r="116" spans="1:4" ht="12.75">
      <c r="A116" s="11">
        <v>101</v>
      </c>
      <c r="B116" t="s">
        <v>553</v>
      </c>
      <c r="C116" s="11" t="s">
        <v>451</v>
      </c>
      <c r="D116" s="25">
        <v>2547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6"/>
  <sheetViews>
    <sheetView workbookViewId="0" topLeftCell="A1">
      <selection activeCell="C8" sqref="C8"/>
    </sheetView>
  </sheetViews>
  <sheetFormatPr defaultColWidth="9.140625" defaultRowHeight="12.75"/>
  <cols>
    <col min="1" max="1" width="6.7109375" style="11" customWidth="1"/>
    <col min="2" max="2" width="28.7109375" style="0" customWidth="1"/>
    <col min="3" max="3" width="5.421875" style="11" customWidth="1"/>
    <col min="4" max="4" width="6.57421875" style="25" customWidth="1"/>
    <col min="5" max="5" width="9.7109375" style="0" customWidth="1"/>
    <col min="6" max="6" width="10.00390625" style="0" customWidth="1"/>
    <col min="7" max="7" width="7.7109375" style="0" customWidth="1"/>
    <col min="8" max="8" width="13.8515625" style="0" customWidth="1"/>
    <col min="10" max="10" width="7.00390625" style="0" customWidth="1"/>
  </cols>
  <sheetData>
    <row r="1" ht="21" customHeight="1">
      <c r="A1" s="34" t="s">
        <v>554</v>
      </c>
    </row>
    <row r="2" spans="1:9" ht="12.75" customHeight="1">
      <c r="A2" s="34" t="s">
        <v>555</v>
      </c>
      <c r="F2" s="3" t="s">
        <v>2</v>
      </c>
      <c r="G2" t="s">
        <v>505</v>
      </c>
      <c r="H2" t="s">
        <v>3</v>
      </c>
      <c r="I2" s="32" t="s">
        <v>117</v>
      </c>
    </row>
    <row r="3" spans="3:9" ht="12.75" customHeight="1">
      <c r="C3"/>
      <c r="F3" s="3" t="s">
        <v>5</v>
      </c>
      <c r="G3" t="s">
        <v>556</v>
      </c>
      <c r="H3" t="s">
        <v>186</v>
      </c>
      <c r="I3" s="32" t="s">
        <v>557</v>
      </c>
    </row>
    <row r="4" spans="1:9" ht="12.75" customHeight="1">
      <c r="A4" s="32" t="s">
        <v>558</v>
      </c>
      <c r="C4" s="11">
        <v>101</v>
      </c>
      <c r="D4" s="4" t="s">
        <v>9</v>
      </c>
      <c r="F4" s="3" t="s">
        <v>10</v>
      </c>
      <c r="G4" t="s">
        <v>559</v>
      </c>
      <c r="H4" t="s">
        <v>426</v>
      </c>
      <c r="I4" s="32" t="s">
        <v>159</v>
      </c>
    </row>
    <row r="5" spans="3:9" ht="12.75" customHeight="1">
      <c r="C5" s="11">
        <v>20</v>
      </c>
      <c r="D5" s="4" t="s">
        <v>12</v>
      </c>
      <c r="F5" s="3" t="s">
        <v>13</v>
      </c>
      <c r="G5" t="s">
        <v>560</v>
      </c>
      <c r="H5" t="s">
        <v>121</v>
      </c>
      <c r="I5" s="32" t="s">
        <v>372</v>
      </c>
    </row>
    <row r="6" spans="3:9" ht="12.75" customHeight="1">
      <c r="C6" s="11">
        <v>12</v>
      </c>
      <c r="D6" s="5" t="s">
        <v>15</v>
      </c>
      <c r="F6" s="3" t="s">
        <v>82</v>
      </c>
      <c r="G6" t="s">
        <v>508</v>
      </c>
      <c r="H6" t="s">
        <v>429</v>
      </c>
      <c r="I6" s="32" t="s">
        <v>561</v>
      </c>
    </row>
    <row r="7" spans="3:9" ht="12.75" customHeight="1">
      <c r="C7" s="11">
        <f>F47</f>
        <v>32</v>
      </c>
      <c r="D7" s="25" t="s">
        <v>16</v>
      </c>
      <c r="F7" s="3" t="s">
        <v>120</v>
      </c>
      <c r="G7" t="s">
        <v>562</v>
      </c>
      <c r="H7" t="s">
        <v>310</v>
      </c>
      <c r="I7" s="32" t="s">
        <v>118</v>
      </c>
    </row>
    <row r="8" spans="6:9" ht="12.75" customHeight="1">
      <c r="F8" s="3" t="s">
        <v>257</v>
      </c>
      <c r="G8" t="s">
        <v>563</v>
      </c>
      <c r="H8" t="s">
        <v>506</v>
      </c>
      <c r="I8" s="32" t="s">
        <v>564</v>
      </c>
    </row>
    <row r="9" spans="6:9" ht="12.75" customHeight="1">
      <c r="F9" s="3" t="s">
        <v>308</v>
      </c>
      <c r="G9" t="s">
        <v>565</v>
      </c>
      <c r="H9" t="s">
        <v>388</v>
      </c>
      <c r="I9" s="32" t="s">
        <v>566</v>
      </c>
    </row>
    <row r="10" spans="6:9" ht="12.75" customHeight="1">
      <c r="F10" s="3" t="s">
        <v>311</v>
      </c>
      <c r="G10" t="s">
        <v>567</v>
      </c>
      <c r="H10" t="s">
        <v>568</v>
      </c>
      <c r="I10" s="32" t="s">
        <v>569</v>
      </c>
    </row>
    <row r="11" spans="6:9" ht="12.75" customHeight="1">
      <c r="F11" s="3" t="s">
        <v>386</v>
      </c>
      <c r="G11" t="s">
        <v>570</v>
      </c>
      <c r="H11" t="s">
        <v>571</v>
      </c>
      <c r="I11" s="32" t="s">
        <v>52</v>
      </c>
    </row>
    <row r="12" spans="6:9" ht="12.75" customHeight="1">
      <c r="F12" s="3" t="s">
        <v>572</v>
      </c>
      <c r="G12" t="s">
        <v>573</v>
      </c>
      <c r="H12" t="s">
        <v>574</v>
      </c>
      <c r="I12" s="32" t="s">
        <v>575</v>
      </c>
    </row>
    <row r="13" spans="6:9" ht="12.75" customHeight="1">
      <c r="F13" s="3" t="s">
        <v>576</v>
      </c>
      <c r="G13" t="s">
        <v>577</v>
      </c>
      <c r="H13" t="s">
        <v>578</v>
      </c>
      <c r="I13" s="32" t="s">
        <v>579</v>
      </c>
    </row>
    <row r="15" spans="1:10" ht="12.75">
      <c r="A15" s="6" t="s">
        <v>17</v>
      </c>
      <c r="B15" s="2" t="s">
        <v>18</v>
      </c>
      <c r="C15" s="6" t="s">
        <v>19</v>
      </c>
      <c r="D15" s="39" t="s">
        <v>20</v>
      </c>
      <c r="F15" s="7" t="s">
        <v>21</v>
      </c>
      <c r="G15" s="6" t="s">
        <v>19</v>
      </c>
      <c r="H15" s="6" t="s">
        <v>22</v>
      </c>
      <c r="I15" s="6" t="s">
        <v>23</v>
      </c>
      <c r="J15" s="8" t="s">
        <v>24</v>
      </c>
    </row>
    <row r="16" spans="1:10" ht="12.75">
      <c r="A16" s="9">
        <v>1</v>
      </c>
      <c r="B16" s="10" t="s">
        <v>194</v>
      </c>
      <c r="C16" s="9" t="s">
        <v>26</v>
      </c>
      <c r="D16" s="25">
        <v>15414</v>
      </c>
      <c r="F16" s="11">
        <v>1</v>
      </c>
      <c r="G16" t="s">
        <v>26</v>
      </c>
      <c r="H16" s="12">
        <f aca="true" t="shared" si="0" ref="H16:H47">J16/I16/$C$5</f>
        <v>703.5555555555555</v>
      </c>
      <c r="I16" s="11">
        <f aca="true" t="shared" si="1" ref="I16:I47">COUNTIF($C$16:$D$125,G16)</f>
        <v>9</v>
      </c>
      <c r="J16" s="3">
        <f aca="true" t="shared" si="2" ref="J16:J47">SUMIF($C$16:$D$125,G16,$D$16:$D$125)</f>
        <v>126640</v>
      </c>
    </row>
    <row r="17" spans="1:10" ht="12.75">
      <c r="A17" s="13">
        <v>2</v>
      </c>
      <c r="B17" s="14" t="s">
        <v>197</v>
      </c>
      <c r="C17" s="13" t="s">
        <v>26</v>
      </c>
      <c r="D17" s="25">
        <v>15188</v>
      </c>
      <c r="F17" s="11">
        <v>2</v>
      </c>
      <c r="G17" t="s">
        <v>30</v>
      </c>
      <c r="H17" s="12">
        <f t="shared" si="0"/>
        <v>677.4125</v>
      </c>
      <c r="I17" s="11">
        <f t="shared" si="1"/>
        <v>4</v>
      </c>
      <c r="J17" s="3">
        <f t="shared" si="2"/>
        <v>54193</v>
      </c>
    </row>
    <row r="18" spans="1:10" ht="12.75">
      <c r="A18" s="16">
        <v>3</v>
      </c>
      <c r="B18" s="17" t="s">
        <v>447</v>
      </c>
      <c r="C18" s="16" t="s">
        <v>26</v>
      </c>
      <c r="D18" s="25">
        <v>14812</v>
      </c>
      <c r="F18" s="11">
        <v>3</v>
      </c>
      <c r="G18" t="s">
        <v>130</v>
      </c>
      <c r="H18" s="12">
        <f t="shared" si="0"/>
        <v>618.6</v>
      </c>
      <c r="I18" s="11">
        <f t="shared" si="1"/>
        <v>3</v>
      </c>
      <c r="J18" s="3">
        <f t="shared" si="2"/>
        <v>37116</v>
      </c>
    </row>
    <row r="19" spans="1:10" ht="12.75">
      <c r="A19" s="11">
        <v>4</v>
      </c>
      <c r="B19" t="s">
        <v>314</v>
      </c>
      <c r="C19" s="11" t="s">
        <v>26</v>
      </c>
      <c r="D19" s="25">
        <v>14622</v>
      </c>
      <c r="F19" s="11">
        <v>4</v>
      </c>
      <c r="G19" t="s">
        <v>48</v>
      </c>
      <c r="H19" s="12">
        <f t="shared" si="0"/>
        <v>607.2</v>
      </c>
      <c r="I19" s="11">
        <f t="shared" si="1"/>
        <v>3</v>
      </c>
      <c r="J19" s="3">
        <f t="shared" si="2"/>
        <v>36432</v>
      </c>
    </row>
    <row r="20" spans="1:10" ht="12.75">
      <c r="A20" s="11">
        <v>5</v>
      </c>
      <c r="B20" t="s">
        <v>162</v>
      </c>
      <c r="C20" s="11" t="s">
        <v>30</v>
      </c>
      <c r="D20" s="25">
        <v>14378</v>
      </c>
      <c r="F20" s="11">
        <v>5</v>
      </c>
      <c r="G20" t="s">
        <v>33</v>
      </c>
      <c r="H20" s="12">
        <f t="shared" si="0"/>
        <v>598.7833333333333</v>
      </c>
      <c r="I20" s="11">
        <f t="shared" si="1"/>
        <v>6</v>
      </c>
      <c r="J20" s="3">
        <f t="shared" si="2"/>
        <v>71854</v>
      </c>
    </row>
    <row r="21" spans="1:10" ht="12.75">
      <c r="A21" s="11">
        <v>6</v>
      </c>
      <c r="B21" t="s">
        <v>390</v>
      </c>
      <c r="C21" s="11" t="s">
        <v>33</v>
      </c>
      <c r="D21" s="25">
        <v>14333</v>
      </c>
      <c r="F21" s="11">
        <v>6</v>
      </c>
      <c r="G21" t="s">
        <v>124</v>
      </c>
      <c r="H21" s="12">
        <f t="shared" si="0"/>
        <v>590.6</v>
      </c>
      <c r="I21" s="11">
        <f t="shared" si="1"/>
        <v>1</v>
      </c>
      <c r="J21" s="3">
        <f t="shared" si="2"/>
        <v>11812</v>
      </c>
    </row>
    <row r="22" spans="1:10" ht="12.75">
      <c r="A22" s="11">
        <v>7</v>
      </c>
      <c r="B22" t="s">
        <v>396</v>
      </c>
      <c r="C22" s="11" t="s">
        <v>130</v>
      </c>
      <c r="D22" s="25">
        <v>14262</v>
      </c>
      <c r="F22" s="11">
        <v>7</v>
      </c>
      <c r="G22" t="s">
        <v>31</v>
      </c>
      <c r="H22" s="12">
        <f t="shared" si="0"/>
        <v>585.76</v>
      </c>
      <c r="I22" s="11">
        <f t="shared" si="1"/>
        <v>5</v>
      </c>
      <c r="J22" s="3">
        <f t="shared" si="2"/>
        <v>58576</v>
      </c>
    </row>
    <row r="23" spans="1:10" ht="12.75">
      <c r="A23" s="11">
        <v>8</v>
      </c>
      <c r="B23" t="s">
        <v>325</v>
      </c>
      <c r="C23" s="11" t="s">
        <v>30</v>
      </c>
      <c r="D23" s="25">
        <v>14074</v>
      </c>
      <c r="F23" s="11">
        <v>8</v>
      </c>
      <c r="G23" t="s">
        <v>44</v>
      </c>
      <c r="H23" s="12">
        <f t="shared" si="0"/>
        <v>582.72</v>
      </c>
      <c r="I23" s="11">
        <f t="shared" si="1"/>
        <v>5</v>
      </c>
      <c r="J23" s="3">
        <f t="shared" si="2"/>
        <v>58272</v>
      </c>
    </row>
    <row r="24" spans="1:10" ht="12.75">
      <c r="A24" s="11">
        <v>9</v>
      </c>
      <c r="B24" t="s">
        <v>580</v>
      </c>
      <c r="C24" s="11" t="s">
        <v>26</v>
      </c>
      <c r="D24" s="25">
        <v>14062</v>
      </c>
      <c r="F24" s="11">
        <v>9</v>
      </c>
      <c r="G24" t="s">
        <v>450</v>
      </c>
      <c r="H24" s="12">
        <f t="shared" si="0"/>
        <v>562.95</v>
      </c>
      <c r="I24" s="11">
        <f t="shared" si="1"/>
        <v>1</v>
      </c>
      <c r="J24" s="3">
        <f t="shared" si="2"/>
        <v>11259</v>
      </c>
    </row>
    <row r="25" spans="1:10" ht="12.75">
      <c r="A25" s="11">
        <v>10</v>
      </c>
      <c r="B25" t="s">
        <v>127</v>
      </c>
      <c r="C25" s="11" t="s">
        <v>31</v>
      </c>
      <c r="D25" s="25">
        <v>13990</v>
      </c>
      <c r="F25" s="11">
        <v>10</v>
      </c>
      <c r="G25" t="s">
        <v>203</v>
      </c>
      <c r="H25" s="12">
        <f t="shared" si="0"/>
        <v>559.8</v>
      </c>
      <c r="I25" s="11">
        <f t="shared" si="1"/>
        <v>3</v>
      </c>
      <c r="J25" s="3">
        <f t="shared" si="2"/>
        <v>33588</v>
      </c>
    </row>
    <row r="26" spans="1:10" ht="12.75">
      <c r="A26" s="11">
        <v>11</v>
      </c>
      <c r="B26" t="s">
        <v>134</v>
      </c>
      <c r="C26" s="11" t="s">
        <v>44</v>
      </c>
      <c r="D26" s="25">
        <v>13968</v>
      </c>
      <c r="F26" s="11">
        <v>11</v>
      </c>
      <c r="G26" t="s">
        <v>52</v>
      </c>
      <c r="H26" s="12">
        <f t="shared" si="0"/>
        <v>554.8666666666667</v>
      </c>
      <c r="I26" s="11">
        <f t="shared" si="1"/>
        <v>3</v>
      </c>
      <c r="J26" s="3">
        <f t="shared" si="2"/>
        <v>33292</v>
      </c>
    </row>
    <row r="27" spans="1:10" ht="12.75">
      <c r="A27" s="11">
        <v>12</v>
      </c>
      <c r="B27" t="s">
        <v>324</v>
      </c>
      <c r="C27" s="11" t="s">
        <v>26</v>
      </c>
      <c r="D27" s="25">
        <v>13932</v>
      </c>
      <c r="F27" s="11">
        <v>12</v>
      </c>
      <c r="G27" t="s">
        <v>163</v>
      </c>
      <c r="H27" s="12">
        <f t="shared" si="0"/>
        <v>547.3833333333333</v>
      </c>
      <c r="I27" s="11">
        <f t="shared" si="1"/>
        <v>3</v>
      </c>
      <c r="J27" s="3">
        <f t="shared" si="2"/>
        <v>32843</v>
      </c>
    </row>
    <row r="28" spans="1:10" ht="12.75">
      <c r="A28" s="11">
        <v>13</v>
      </c>
      <c r="B28" t="s">
        <v>533</v>
      </c>
      <c r="C28" s="11" t="s">
        <v>28</v>
      </c>
      <c r="D28" s="25">
        <v>13337</v>
      </c>
      <c r="F28" s="11">
        <v>13</v>
      </c>
      <c r="G28" t="s">
        <v>28</v>
      </c>
      <c r="H28" s="12">
        <f t="shared" si="0"/>
        <v>535.3625</v>
      </c>
      <c r="I28" s="11">
        <f t="shared" si="1"/>
        <v>4</v>
      </c>
      <c r="J28" s="3">
        <f t="shared" si="2"/>
        <v>42829</v>
      </c>
    </row>
    <row r="29" spans="1:10" ht="12.75">
      <c r="A29" s="11">
        <v>14</v>
      </c>
      <c r="B29" t="s">
        <v>581</v>
      </c>
      <c r="C29" s="11" t="s">
        <v>26</v>
      </c>
      <c r="D29" s="25">
        <v>13326</v>
      </c>
      <c r="F29" s="11">
        <v>14</v>
      </c>
      <c r="G29" t="s">
        <v>395</v>
      </c>
      <c r="H29" s="12">
        <f t="shared" si="0"/>
        <v>526.9166666666667</v>
      </c>
      <c r="I29" s="11">
        <f t="shared" si="1"/>
        <v>3</v>
      </c>
      <c r="J29" s="3">
        <f t="shared" si="2"/>
        <v>31615</v>
      </c>
    </row>
    <row r="30" spans="1:10" ht="12.75">
      <c r="A30" s="11">
        <v>15</v>
      </c>
      <c r="B30" t="s">
        <v>263</v>
      </c>
      <c r="C30" s="11" t="s">
        <v>33</v>
      </c>
      <c r="D30" s="25">
        <v>13153</v>
      </c>
      <c r="F30" s="11">
        <v>15</v>
      </c>
      <c r="G30" t="s">
        <v>582</v>
      </c>
      <c r="H30" s="12">
        <f t="shared" si="0"/>
        <v>514.25</v>
      </c>
      <c r="I30" s="11">
        <f t="shared" si="1"/>
        <v>1</v>
      </c>
      <c r="J30" s="3">
        <f t="shared" si="2"/>
        <v>10285</v>
      </c>
    </row>
    <row r="31" spans="1:10" ht="12.75">
      <c r="A31" s="11">
        <v>16</v>
      </c>
      <c r="B31" t="s">
        <v>469</v>
      </c>
      <c r="C31" s="11" t="s">
        <v>30</v>
      </c>
      <c r="D31" s="25">
        <v>13088</v>
      </c>
      <c r="F31" s="11">
        <v>16</v>
      </c>
      <c r="G31" t="s">
        <v>38</v>
      </c>
      <c r="H31" s="12">
        <f t="shared" si="0"/>
        <v>514.1833333333333</v>
      </c>
      <c r="I31" s="11">
        <f t="shared" si="1"/>
        <v>3</v>
      </c>
      <c r="J31" s="3">
        <f t="shared" si="2"/>
        <v>30851</v>
      </c>
    </row>
    <row r="32" spans="1:10" ht="12.75">
      <c r="A32" s="11">
        <v>17</v>
      </c>
      <c r="B32" t="s">
        <v>221</v>
      </c>
      <c r="C32" s="11" t="s">
        <v>26</v>
      </c>
      <c r="D32" s="25">
        <v>13008</v>
      </c>
      <c r="F32" s="11">
        <v>17</v>
      </c>
      <c r="G32" t="s">
        <v>50</v>
      </c>
      <c r="H32" s="12">
        <f t="shared" si="0"/>
        <v>479.6</v>
      </c>
      <c r="I32" s="11">
        <f t="shared" si="1"/>
        <v>3</v>
      </c>
      <c r="J32" s="3">
        <f t="shared" si="2"/>
        <v>28776</v>
      </c>
    </row>
    <row r="33" spans="1:10" ht="12.75">
      <c r="A33" s="11">
        <v>18</v>
      </c>
      <c r="B33" s="26" t="s">
        <v>286</v>
      </c>
      <c r="C33" s="11" t="s">
        <v>203</v>
      </c>
      <c r="D33" s="25">
        <v>12972</v>
      </c>
      <c r="F33" s="11">
        <v>18</v>
      </c>
      <c r="G33" t="s">
        <v>96</v>
      </c>
      <c r="H33" s="12">
        <f t="shared" si="0"/>
        <v>476.8833333333333</v>
      </c>
      <c r="I33" s="11">
        <f t="shared" si="1"/>
        <v>6</v>
      </c>
      <c r="J33" s="3">
        <f t="shared" si="2"/>
        <v>57226</v>
      </c>
    </row>
    <row r="34" spans="1:10" ht="12.75">
      <c r="A34" s="11">
        <v>19</v>
      </c>
      <c r="B34" t="s">
        <v>583</v>
      </c>
      <c r="C34" s="11" t="s">
        <v>38</v>
      </c>
      <c r="D34" s="25">
        <v>12709</v>
      </c>
      <c r="F34" s="11">
        <v>19</v>
      </c>
      <c r="G34" t="s">
        <v>584</v>
      </c>
      <c r="H34" s="12">
        <f t="shared" si="0"/>
        <v>469.55</v>
      </c>
      <c r="I34" s="11">
        <f t="shared" si="1"/>
        <v>3</v>
      </c>
      <c r="J34" s="3">
        <f t="shared" si="2"/>
        <v>28173</v>
      </c>
    </row>
    <row r="35" spans="1:10" ht="12.75">
      <c r="A35" s="11">
        <v>20</v>
      </c>
      <c r="B35" t="s">
        <v>585</v>
      </c>
      <c r="C35" s="11" t="s">
        <v>33</v>
      </c>
      <c r="D35" s="25">
        <v>12706</v>
      </c>
      <c r="F35" s="11">
        <v>20</v>
      </c>
      <c r="G35" t="s">
        <v>46</v>
      </c>
      <c r="H35" s="12">
        <f t="shared" si="0"/>
        <v>464.3166666666667</v>
      </c>
      <c r="I35" s="11">
        <f t="shared" si="1"/>
        <v>3</v>
      </c>
      <c r="J35" s="3">
        <f t="shared" si="2"/>
        <v>27859</v>
      </c>
    </row>
    <row r="36" spans="1:10" ht="12.75">
      <c r="A36" s="11">
        <v>21</v>
      </c>
      <c r="B36" t="s">
        <v>29</v>
      </c>
      <c r="C36" s="11" t="s">
        <v>30</v>
      </c>
      <c r="D36" s="25">
        <v>12653</v>
      </c>
      <c r="F36" s="11">
        <v>21</v>
      </c>
      <c r="G36" t="s">
        <v>42</v>
      </c>
      <c r="H36" s="12">
        <f t="shared" si="0"/>
        <v>457.56000000000006</v>
      </c>
      <c r="I36" s="11">
        <f t="shared" si="1"/>
        <v>5</v>
      </c>
      <c r="J36" s="3">
        <f t="shared" si="2"/>
        <v>45756</v>
      </c>
    </row>
    <row r="37" spans="1:10" ht="12.75">
      <c r="A37" s="11">
        <v>22</v>
      </c>
      <c r="B37" t="s">
        <v>282</v>
      </c>
      <c r="C37" s="11" t="s">
        <v>48</v>
      </c>
      <c r="D37" s="25">
        <v>12648</v>
      </c>
      <c r="F37" s="11">
        <v>22</v>
      </c>
      <c r="G37" t="s">
        <v>513</v>
      </c>
      <c r="H37" s="12">
        <f t="shared" si="0"/>
        <v>452.025</v>
      </c>
      <c r="I37" s="11">
        <f t="shared" si="1"/>
        <v>2</v>
      </c>
      <c r="J37" s="3">
        <f t="shared" si="2"/>
        <v>18081</v>
      </c>
    </row>
    <row r="38" spans="1:10" ht="12.75">
      <c r="A38" s="11">
        <v>23</v>
      </c>
      <c r="B38" t="s">
        <v>586</v>
      </c>
      <c r="C38" s="11" t="s">
        <v>48</v>
      </c>
      <c r="D38" s="25">
        <v>12592</v>
      </c>
      <c r="F38" s="11">
        <v>23</v>
      </c>
      <c r="G38" t="s">
        <v>201</v>
      </c>
      <c r="H38" s="12">
        <f t="shared" si="0"/>
        <v>442.5333333333333</v>
      </c>
      <c r="I38" s="11">
        <f t="shared" si="1"/>
        <v>3</v>
      </c>
      <c r="J38" s="3">
        <f t="shared" si="2"/>
        <v>26552</v>
      </c>
    </row>
    <row r="39" spans="1:10" ht="12.75">
      <c r="A39" s="11">
        <v>24</v>
      </c>
      <c r="B39" t="s">
        <v>587</v>
      </c>
      <c r="C39" s="11" t="s">
        <v>42</v>
      </c>
      <c r="D39" s="25">
        <v>12579</v>
      </c>
      <c r="F39" s="11">
        <v>24</v>
      </c>
      <c r="G39" t="s">
        <v>90</v>
      </c>
      <c r="H39" s="12">
        <f t="shared" si="0"/>
        <v>422.1833333333333</v>
      </c>
      <c r="I39" s="11">
        <f t="shared" si="1"/>
        <v>3</v>
      </c>
      <c r="J39" s="3">
        <f t="shared" si="2"/>
        <v>25331</v>
      </c>
    </row>
    <row r="40" spans="1:10" ht="12.75">
      <c r="A40" s="11">
        <v>25</v>
      </c>
      <c r="B40" t="s">
        <v>285</v>
      </c>
      <c r="C40" s="11" t="s">
        <v>44</v>
      </c>
      <c r="D40" s="25">
        <v>12519</v>
      </c>
      <c r="F40" s="11">
        <v>25</v>
      </c>
      <c r="G40" t="s">
        <v>451</v>
      </c>
      <c r="H40" s="12">
        <f t="shared" si="0"/>
        <v>418.15</v>
      </c>
      <c r="I40" s="11">
        <f t="shared" si="1"/>
        <v>2</v>
      </c>
      <c r="J40" s="3">
        <f t="shared" si="2"/>
        <v>16726</v>
      </c>
    </row>
    <row r="41" spans="1:10" ht="12.75">
      <c r="A41" s="11">
        <v>26</v>
      </c>
      <c r="B41" t="s">
        <v>588</v>
      </c>
      <c r="C41" s="11" t="s">
        <v>26</v>
      </c>
      <c r="D41" s="25">
        <v>12276</v>
      </c>
      <c r="F41" s="11">
        <v>26</v>
      </c>
      <c r="G41" t="s">
        <v>39</v>
      </c>
      <c r="H41" s="12">
        <f t="shared" si="0"/>
        <v>395.35</v>
      </c>
      <c r="I41" s="11">
        <f t="shared" si="1"/>
        <v>4</v>
      </c>
      <c r="J41" s="3">
        <f t="shared" si="2"/>
        <v>31628</v>
      </c>
    </row>
    <row r="42" spans="1:10" ht="12.75">
      <c r="A42" s="11">
        <v>27</v>
      </c>
      <c r="B42" t="s">
        <v>589</v>
      </c>
      <c r="C42" s="11" t="s">
        <v>31</v>
      </c>
      <c r="D42" s="25">
        <v>12189</v>
      </c>
      <c r="F42" s="11">
        <v>27</v>
      </c>
      <c r="G42" t="s">
        <v>128</v>
      </c>
      <c r="H42" s="12">
        <f t="shared" si="0"/>
        <v>370.6166666666667</v>
      </c>
      <c r="I42" s="11">
        <f t="shared" si="1"/>
        <v>3</v>
      </c>
      <c r="J42" s="3">
        <f t="shared" si="2"/>
        <v>22237</v>
      </c>
    </row>
    <row r="43" spans="1:10" ht="12.75">
      <c r="A43" s="11">
        <v>28</v>
      </c>
      <c r="B43" t="s">
        <v>36</v>
      </c>
      <c r="C43" s="11" t="s">
        <v>28</v>
      </c>
      <c r="D43" s="25">
        <v>12078</v>
      </c>
      <c r="F43" s="11">
        <v>28</v>
      </c>
      <c r="G43" t="s">
        <v>590</v>
      </c>
      <c r="H43" s="12">
        <f t="shared" si="0"/>
        <v>345.25</v>
      </c>
      <c r="I43" s="11">
        <f t="shared" si="1"/>
        <v>1</v>
      </c>
      <c r="J43" s="3">
        <f t="shared" si="2"/>
        <v>6905</v>
      </c>
    </row>
    <row r="44" spans="1:10" ht="12.75">
      <c r="A44" s="11">
        <v>29</v>
      </c>
      <c r="B44" t="s">
        <v>514</v>
      </c>
      <c r="C44" s="11" t="s">
        <v>31</v>
      </c>
      <c r="D44" s="25">
        <v>12046</v>
      </c>
      <c r="F44" s="11">
        <v>29</v>
      </c>
      <c r="G44" t="s">
        <v>591</v>
      </c>
      <c r="H44" s="12">
        <f t="shared" si="0"/>
        <v>334</v>
      </c>
      <c r="I44" s="11">
        <f t="shared" si="1"/>
        <v>1</v>
      </c>
      <c r="J44" s="3">
        <f t="shared" si="2"/>
        <v>6680</v>
      </c>
    </row>
    <row r="45" spans="1:10" ht="12.75">
      <c r="A45" s="11">
        <v>30</v>
      </c>
      <c r="B45" t="s">
        <v>399</v>
      </c>
      <c r="C45" s="11" t="s">
        <v>52</v>
      </c>
      <c r="D45" s="25">
        <v>11874</v>
      </c>
      <c r="F45" s="11">
        <v>30</v>
      </c>
      <c r="G45" t="s">
        <v>512</v>
      </c>
      <c r="H45" s="12">
        <f t="shared" si="0"/>
        <v>332.5</v>
      </c>
      <c r="I45" s="11">
        <f t="shared" si="1"/>
        <v>2</v>
      </c>
      <c r="J45" s="3">
        <f t="shared" si="2"/>
        <v>13300</v>
      </c>
    </row>
    <row r="46" spans="1:10" ht="12.75">
      <c r="A46" s="11">
        <v>32</v>
      </c>
      <c r="B46" t="s">
        <v>516</v>
      </c>
      <c r="C46" s="11" t="s">
        <v>33</v>
      </c>
      <c r="D46" s="25">
        <v>11873</v>
      </c>
      <c r="F46" s="11">
        <v>31</v>
      </c>
      <c r="G46" t="s">
        <v>592</v>
      </c>
      <c r="H46" s="12">
        <f t="shared" si="0"/>
        <v>171.65</v>
      </c>
      <c r="I46" s="11">
        <f t="shared" si="1"/>
        <v>1</v>
      </c>
      <c r="J46" s="3">
        <f t="shared" si="2"/>
        <v>3433</v>
      </c>
    </row>
    <row r="47" spans="1:10" ht="12.75">
      <c r="A47" s="11">
        <v>31</v>
      </c>
      <c r="B47" t="s">
        <v>530</v>
      </c>
      <c r="C47" s="11" t="s">
        <v>512</v>
      </c>
      <c r="D47" s="25">
        <v>11864</v>
      </c>
      <c r="F47" s="11">
        <v>32</v>
      </c>
      <c r="G47" t="s">
        <v>593</v>
      </c>
      <c r="H47" s="12">
        <f t="shared" si="0"/>
        <v>156.95</v>
      </c>
      <c r="I47" s="11">
        <f t="shared" si="1"/>
        <v>2</v>
      </c>
      <c r="J47" s="3">
        <f t="shared" si="2"/>
        <v>6278</v>
      </c>
    </row>
    <row r="48" spans="1:10" ht="12.75">
      <c r="A48" s="11">
        <v>33</v>
      </c>
      <c r="B48" t="s">
        <v>332</v>
      </c>
      <c r="C48" s="11" t="s">
        <v>124</v>
      </c>
      <c r="D48" s="25">
        <v>11812</v>
      </c>
      <c r="H48" s="24"/>
      <c r="I48" s="11"/>
      <c r="J48" s="3"/>
    </row>
    <row r="49" spans="1:10" ht="12.75">
      <c r="A49" s="11">
        <v>34</v>
      </c>
      <c r="B49" t="s">
        <v>397</v>
      </c>
      <c r="C49" s="11" t="s">
        <v>395</v>
      </c>
      <c r="D49" s="25">
        <v>11719</v>
      </c>
      <c r="I49" s="11"/>
      <c r="J49" s="3"/>
    </row>
    <row r="50" spans="1:10" ht="12.75">
      <c r="A50" s="11">
        <v>35</v>
      </c>
      <c r="B50" t="s">
        <v>456</v>
      </c>
      <c r="C50" s="11" t="s">
        <v>96</v>
      </c>
      <c r="D50" s="25">
        <v>11654</v>
      </c>
      <c r="H50" s="19" t="s">
        <v>55</v>
      </c>
      <c r="I50" s="20">
        <f>I42+I43</f>
        <v>4</v>
      </c>
      <c r="J50" s="21">
        <f aca="true" t="shared" si="3" ref="J50:J55">I50/I$56</f>
        <v>0.039603960396039604</v>
      </c>
    </row>
    <row r="51" spans="1:10" ht="12.75">
      <c r="A51" s="11">
        <v>36</v>
      </c>
      <c r="B51" t="s">
        <v>483</v>
      </c>
      <c r="C51" s="11" t="s">
        <v>44</v>
      </c>
      <c r="D51" s="25">
        <v>11635</v>
      </c>
      <c r="H51" s="19" t="s">
        <v>57</v>
      </c>
      <c r="I51" s="20">
        <f>I21+I30+I33+I46</f>
        <v>9</v>
      </c>
      <c r="J51" s="21">
        <f t="shared" si="3"/>
        <v>0.0891089108910891</v>
      </c>
    </row>
    <row r="52" spans="1:10" ht="12.75">
      <c r="A52" s="11">
        <v>37</v>
      </c>
      <c r="B52" t="s">
        <v>594</v>
      </c>
      <c r="C52" s="11" t="s">
        <v>130</v>
      </c>
      <c r="D52" s="25">
        <v>11463</v>
      </c>
      <c r="H52" s="19" t="s">
        <v>59</v>
      </c>
      <c r="I52" s="20">
        <f>I17+I18+I19+I20+I22+I23+I25+I26+I27+I29+I31+I32+I34+I35+I36+I37+I39+I40+I44+I45+I47</f>
        <v>67</v>
      </c>
      <c r="J52" s="21">
        <f t="shared" si="3"/>
        <v>0.6633663366336634</v>
      </c>
    </row>
    <row r="53" spans="1:10" ht="12.75">
      <c r="A53" s="11">
        <v>38</v>
      </c>
      <c r="B53" t="s">
        <v>595</v>
      </c>
      <c r="C53" s="11" t="s">
        <v>584</v>
      </c>
      <c r="D53" s="25">
        <v>11453</v>
      </c>
      <c r="H53" s="19" t="s">
        <v>61</v>
      </c>
      <c r="I53" s="20">
        <f>I16+I24+I41</f>
        <v>14</v>
      </c>
      <c r="J53" s="21">
        <f t="shared" si="3"/>
        <v>0.13861386138613863</v>
      </c>
    </row>
    <row r="54" spans="1:10" ht="12.75">
      <c r="A54" s="11">
        <v>39</v>
      </c>
      <c r="B54" t="s">
        <v>596</v>
      </c>
      <c r="C54" s="11" t="s">
        <v>130</v>
      </c>
      <c r="D54" s="25">
        <v>11391</v>
      </c>
      <c r="H54" s="19" t="s">
        <v>63</v>
      </c>
      <c r="I54" s="20">
        <f>I28</f>
        <v>4</v>
      </c>
      <c r="J54" s="21">
        <f t="shared" si="3"/>
        <v>0.039603960396039604</v>
      </c>
    </row>
    <row r="55" spans="1:10" ht="12.75">
      <c r="A55" s="11">
        <v>40</v>
      </c>
      <c r="B55" t="s">
        <v>523</v>
      </c>
      <c r="C55" s="11" t="s">
        <v>203</v>
      </c>
      <c r="D55" s="25">
        <v>11345</v>
      </c>
      <c r="H55" s="22" t="s">
        <v>65</v>
      </c>
      <c r="I55" s="20">
        <f>I38</f>
        <v>3</v>
      </c>
      <c r="J55" s="21">
        <f t="shared" si="3"/>
        <v>0.0297029702970297</v>
      </c>
    </row>
    <row r="56" spans="1:10" ht="12.75">
      <c r="A56" s="11">
        <v>41</v>
      </c>
      <c r="B56" t="s">
        <v>477</v>
      </c>
      <c r="C56" s="11" t="s">
        <v>450</v>
      </c>
      <c r="D56" s="25">
        <v>11259</v>
      </c>
      <c r="I56" s="4">
        <f>SUM(I50:I55)</f>
        <v>101</v>
      </c>
      <c r="J56" s="23">
        <f>SUM(J50:J55)</f>
        <v>1</v>
      </c>
    </row>
    <row r="57" spans="1:10" ht="12.75">
      <c r="A57" s="11">
        <v>42</v>
      </c>
      <c r="B57" t="s">
        <v>597</v>
      </c>
      <c r="C57" s="11" t="s">
        <v>163</v>
      </c>
      <c r="D57" s="25">
        <v>11255</v>
      </c>
      <c r="I57" s="11"/>
      <c r="J57" s="3"/>
    </row>
    <row r="58" spans="1:10" ht="12.75">
      <c r="A58" s="11">
        <v>43</v>
      </c>
      <c r="B58" t="s">
        <v>317</v>
      </c>
      <c r="C58" s="11" t="s">
        <v>46</v>
      </c>
      <c r="D58" s="25">
        <v>11230</v>
      </c>
      <c r="I58" s="11"/>
      <c r="J58" s="3"/>
    </row>
    <row r="59" spans="1:10" ht="12.75">
      <c r="A59" s="11">
        <v>44</v>
      </c>
      <c r="B59" t="s">
        <v>598</v>
      </c>
      <c r="C59" s="11" t="s">
        <v>48</v>
      </c>
      <c r="D59" s="25">
        <v>11192</v>
      </c>
      <c r="I59" s="11"/>
      <c r="J59" s="3"/>
    </row>
    <row r="60" spans="1:10" ht="12.75">
      <c r="A60" s="11">
        <v>45</v>
      </c>
      <c r="B60" t="s">
        <v>448</v>
      </c>
      <c r="C60" s="11" t="s">
        <v>28</v>
      </c>
      <c r="D60" s="25">
        <v>11057</v>
      </c>
      <c r="I60" s="11"/>
      <c r="J60" s="3"/>
    </row>
    <row r="61" spans="1:10" ht="12.75">
      <c r="A61" s="11">
        <v>46</v>
      </c>
      <c r="B61" t="s">
        <v>417</v>
      </c>
      <c r="C61" s="11" t="s">
        <v>395</v>
      </c>
      <c r="D61" s="25">
        <v>10984</v>
      </c>
      <c r="I61" s="11"/>
      <c r="J61" s="3"/>
    </row>
    <row r="62" spans="1:10" ht="12.75">
      <c r="A62" s="11">
        <v>47</v>
      </c>
      <c r="B62" t="s">
        <v>511</v>
      </c>
      <c r="C62" s="11" t="s">
        <v>39</v>
      </c>
      <c r="D62" s="25">
        <v>10946</v>
      </c>
      <c r="I62" s="11"/>
      <c r="J62" s="3"/>
    </row>
    <row r="63" spans="1:4" ht="12.75">
      <c r="A63" s="11">
        <v>48</v>
      </c>
      <c r="B63" t="s">
        <v>599</v>
      </c>
      <c r="C63" s="11" t="s">
        <v>163</v>
      </c>
      <c r="D63" s="25">
        <v>10936</v>
      </c>
    </row>
    <row r="64" spans="1:4" ht="12.75">
      <c r="A64" s="11">
        <v>49</v>
      </c>
      <c r="B64" t="s">
        <v>490</v>
      </c>
      <c r="C64" s="11" t="s">
        <v>50</v>
      </c>
      <c r="D64" s="25">
        <v>10851</v>
      </c>
    </row>
    <row r="65" spans="1:4" ht="12.75">
      <c r="A65" s="11">
        <v>50</v>
      </c>
      <c r="B65" t="s">
        <v>328</v>
      </c>
      <c r="C65" s="11" t="s">
        <v>52</v>
      </c>
      <c r="D65" s="25">
        <v>10804</v>
      </c>
    </row>
    <row r="66" spans="1:4" ht="12.75">
      <c r="A66" s="11">
        <v>51</v>
      </c>
      <c r="B66" t="s">
        <v>600</v>
      </c>
      <c r="C66" s="11" t="s">
        <v>96</v>
      </c>
      <c r="D66" s="25">
        <v>10761</v>
      </c>
    </row>
    <row r="67" spans="1:4" ht="12.75">
      <c r="A67" s="11">
        <v>52</v>
      </c>
      <c r="B67" t="s">
        <v>129</v>
      </c>
      <c r="C67" s="11" t="s">
        <v>31</v>
      </c>
      <c r="D67" s="25">
        <v>10686</v>
      </c>
    </row>
    <row r="68" spans="1:4" ht="12.75">
      <c r="A68" s="11">
        <v>53</v>
      </c>
      <c r="B68" t="s">
        <v>601</v>
      </c>
      <c r="C68" s="11" t="s">
        <v>163</v>
      </c>
      <c r="D68" s="25">
        <v>10652</v>
      </c>
    </row>
    <row r="69" spans="1:4" ht="12.75">
      <c r="A69" s="11">
        <v>54</v>
      </c>
      <c r="B69" t="s">
        <v>272</v>
      </c>
      <c r="C69" s="11" t="s">
        <v>52</v>
      </c>
      <c r="D69" s="25">
        <v>10614</v>
      </c>
    </row>
    <row r="70" spans="1:4" ht="12.75">
      <c r="A70" s="11">
        <v>55</v>
      </c>
      <c r="B70" t="s">
        <v>389</v>
      </c>
      <c r="C70" s="11" t="s">
        <v>90</v>
      </c>
      <c r="D70" s="25">
        <v>10483</v>
      </c>
    </row>
    <row r="71" spans="1:4" ht="12.75">
      <c r="A71" s="11">
        <v>56</v>
      </c>
      <c r="B71" t="s">
        <v>602</v>
      </c>
      <c r="C71" s="11" t="s">
        <v>513</v>
      </c>
      <c r="D71" s="25">
        <v>10465</v>
      </c>
    </row>
    <row r="72" spans="1:4" ht="12.75">
      <c r="A72" s="11">
        <v>57</v>
      </c>
      <c r="B72" t="s">
        <v>603</v>
      </c>
      <c r="C72" s="11" t="s">
        <v>584</v>
      </c>
      <c r="D72" s="25">
        <v>10377</v>
      </c>
    </row>
    <row r="73" spans="1:4" ht="12.75">
      <c r="A73" s="11">
        <v>58</v>
      </c>
      <c r="B73" t="s">
        <v>604</v>
      </c>
      <c r="C73" s="11" t="s">
        <v>582</v>
      </c>
      <c r="D73" s="25">
        <v>10285</v>
      </c>
    </row>
    <row r="74" spans="1:4" ht="12.75">
      <c r="A74" s="11">
        <v>59</v>
      </c>
      <c r="B74" t="s">
        <v>458</v>
      </c>
      <c r="C74" s="11" t="s">
        <v>44</v>
      </c>
      <c r="D74" s="25">
        <v>10209</v>
      </c>
    </row>
    <row r="75" spans="1:4" ht="12.75">
      <c r="A75" s="11">
        <v>60</v>
      </c>
      <c r="B75" t="s">
        <v>220</v>
      </c>
      <c r="C75" s="11" t="s">
        <v>33</v>
      </c>
      <c r="D75" s="25">
        <v>10198</v>
      </c>
    </row>
    <row r="76" spans="1:4" ht="12.75">
      <c r="A76" s="11">
        <v>61</v>
      </c>
      <c r="B76" t="s">
        <v>455</v>
      </c>
      <c r="C76" s="11" t="s">
        <v>42</v>
      </c>
      <c r="D76" s="25">
        <v>10132</v>
      </c>
    </row>
    <row r="77" spans="1:4" ht="12.75">
      <c r="A77" s="11">
        <v>62</v>
      </c>
      <c r="B77" t="s">
        <v>605</v>
      </c>
      <c r="C77" s="11" t="s">
        <v>44</v>
      </c>
      <c r="D77" s="25">
        <v>9941</v>
      </c>
    </row>
    <row r="78" spans="1:4" ht="12.75">
      <c r="A78" s="11">
        <v>63</v>
      </c>
      <c r="B78" t="s">
        <v>606</v>
      </c>
      <c r="C78" s="11" t="s">
        <v>96</v>
      </c>
      <c r="D78" s="25">
        <v>9878</v>
      </c>
    </row>
    <row r="79" spans="1:4" ht="12.75">
      <c r="A79" s="11">
        <v>64</v>
      </c>
      <c r="B79" t="s">
        <v>98</v>
      </c>
      <c r="C79" s="11" t="s">
        <v>90</v>
      </c>
      <c r="D79" s="25">
        <v>9821</v>
      </c>
    </row>
    <row r="80" spans="1:4" ht="12.75">
      <c r="A80" s="11">
        <v>65</v>
      </c>
      <c r="B80" t="s">
        <v>607</v>
      </c>
      <c r="C80" s="11" t="s">
        <v>31</v>
      </c>
      <c r="D80" s="25">
        <v>9665</v>
      </c>
    </row>
    <row r="81" spans="1:4" ht="12.75">
      <c r="A81" s="11">
        <v>66</v>
      </c>
      <c r="B81" t="s">
        <v>443</v>
      </c>
      <c r="C81" s="11" t="s">
        <v>33</v>
      </c>
      <c r="D81" s="25">
        <v>9591</v>
      </c>
    </row>
    <row r="82" spans="1:4" ht="12.75">
      <c r="A82" s="11">
        <v>67</v>
      </c>
      <c r="B82" t="s">
        <v>608</v>
      </c>
      <c r="C82" s="11" t="s">
        <v>201</v>
      </c>
      <c r="D82" s="25">
        <v>9590</v>
      </c>
    </row>
    <row r="83" spans="1:4" ht="12.75">
      <c r="A83" s="11">
        <v>68</v>
      </c>
      <c r="B83" t="s">
        <v>609</v>
      </c>
      <c r="C83" s="11" t="s">
        <v>42</v>
      </c>
      <c r="D83" s="25">
        <v>9480</v>
      </c>
    </row>
    <row r="84" spans="1:4" ht="12.75">
      <c r="A84" s="11">
        <v>69</v>
      </c>
      <c r="B84" t="s">
        <v>610</v>
      </c>
      <c r="C84" s="11" t="s">
        <v>96</v>
      </c>
      <c r="D84" s="25">
        <v>9317</v>
      </c>
    </row>
    <row r="85" spans="1:4" ht="12.75">
      <c r="A85" s="11">
        <v>70</v>
      </c>
      <c r="B85" s="18" t="s">
        <v>318</v>
      </c>
      <c r="C85" s="11" t="s">
        <v>203</v>
      </c>
      <c r="D85" s="25">
        <v>9271</v>
      </c>
    </row>
    <row r="86" spans="1:4" ht="12.75">
      <c r="A86" s="11">
        <v>71</v>
      </c>
      <c r="B86" t="s">
        <v>542</v>
      </c>
      <c r="C86" s="11" t="s">
        <v>38</v>
      </c>
      <c r="D86" s="25">
        <v>9220</v>
      </c>
    </row>
    <row r="87" spans="1:4" ht="12.75">
      <c r="A87" s="11">
        <v>72</v>
      </c>
      <c r="B87" t="s">
        <v>611</v>
      </c>
      <c r="C87" s="11" t="s">
        <v>50</v>
      </c>
      <c r="D87" s="25">
        <v>9101</v>
      </c>
    </row>
    <row r="88" spans="1:4" ht="12.75">
      <c r="A88" s="11">
        <v>73</v>
      </c>
      <c r="B88" t="s">
        <v>358</v>
      </c>
      <c r="C88" s="11" t="s">
        <v>46</v>
      </c>
      <c r="D88" s="25">
        <v>9031</v>
      </c>
    </row>
    <row r="89" spans="1:4" ht="12.75">
      <c r="A89" s="11">
        <v>74</v>
      </c>
      <c r="B89" t="s">
        <v>612</v>
      </c>
      <c r="C89" s="11" t="s">
        <v>451</v>
      </c>
      <c r="D89" s="25">
        <v>8975</v>
      </c>
    </row>
    <row r="90" spans="1:4" ht="12.75">
      <c r="A90" s="11">
        <v>75</v>
      </c>
      <c r="B90" t="s">
        <v>412</v>
      </c>
      <c r="C90" s="11" t="s">
        <v>38</v>
      </c>
      <c r="D90" s="25">
        <v>8922</v>
      </c>
    </row>
    <row r="91" spans="1:4" ht="12.75">
      <c r="A91" s="11">
        <v>82</v>
      </c>
      <c r="B91" t="s">
        <v>411</v>
      </c>
      <c r="C91" s="11" t="s">
        <v>395</v>
      </c>
      <c r="D91" s="25">
        <v>8912</v>
      </c>
    </row>
    <row r="92" spans="1:4" ht="12.75">
      <c r="A92" s="11">
        <v>76</v>
      </c>
      <c r="B92" t="s">
        <v>265</v>
      </c>
      <c r="C92" s="11" t="s">
        <v>50</v>
      </c>
      <c r="D92" s="25">
        <v>8824</v>
      </c>
    </row>
    <row r="93" spans="1:4" ht="12.75">
      <c r="A93" s="11">
        <v>77</v>
      </c>
      <c r="B93" t="s">
        <v>234</v>
      </c>
      <c r="C93" s="11" t="s">
        <v>201</v>
      </c>
      <c r="D93" s="25">
        <v>8484</v>
      </c>
    </row>
    <row r="94" spans="1:4" ht="12.75">
      <c r="A94" s="11">
        <v>78</v>
      </c>
      <c r="B94" t="s">
        <v>462</v>
      </c>
      <c r="C94" s="11" t="s">
        <v>201</v>
      </c>
      <c r="D94" s="25">
        <v>8478</v>
      </c>
    </row>
    <row r="95" spans="1:4" ht="12.75">
      <c r="A95" s="11">
        <v>79</v>
      </c>
      <c r="B95" t="s">
        <v>271</v>
      </c>
      <c r="C95" s="11" t="s">
        <v>42</v>
      </c>
      <c r="D95" s="25">
        <v>8145</v>
      </c>
    </row>
    <row r="96" spans="1:4" ht="12.75">
      <c r="A96" s="11">
        <v>80</v>
      </c>
      <c r="B96" t="s">
        <v>454</v>
      </c>
      <c r="C96" s="11" t="s">
        <v>96</v>
      </c>
      <c r="D96" s="25">
        <v>8106</v>
      </c>
    </row>
    <row r="97" spans="1:4" ht="12.75">
      <c r="A97" s="11">
        <v>81</v>
      </c>
      <c r="B97" t="s">
        <v>613</v>
      </c>
      <c r="C97" s="11" t="s">
        <v>128</v>
      </c>
      <c r="D97" s="25">
        <v>8023</v>
      </c>
    </row>
    <row r="98" spans="1:4" ht="12.75">
      <c r="A98" s="11">
        <v>83</v>
      </c>
      <c r="B98" t="s">
        <v>553</v>
      </c>
      <c r="C98" s="11" t="s">
        <v>451</v>
      </c>
      <c r="D98" s="25">
        <v>7751</v>
      </c>
    </row>
    <row r="99" spans="1:4" ht="12.75">
      <c r="A99" s="11">
        <v>84</v>
      </c>
      <c r="B99" t="s">
        <v>614</v>
      </c>
      <c r="C99" s="11" t="s">
        <v>513</v>
      </c>
      <c r="D99" s="25">
        <v>7616</v>
      </c>
    </row>
    <row r="100" spans="1:4" ht="12.75">
      <c r="A100" s="11">
        <v>85</v>
      </c>
      <c r="B100" t="s">
        <v>69</v>
      </c>
      <c r="C100" s="11" t="s">
        <v>46</v>
      </c>
      <c r="D100" s="25">
        <v>7598</v>
      </c>
    </row>
    <row r="101" spans="1:4" ht="12.75">
      <c r="A101" s="11">
        <v>86</v>
      </c>
      <c r="B101" t="s">
        <v>615</v>
      </c>
      <c r="C101" s="11" t="s">
        <v>96</v>
      </c>
      <c r="D101" s="25">
        <v>7510</v>
      </c>
    </row>
    <row r="102" spans="1:4" ht="12.75">
      <c r="A102" s="11">
        <v>87</v>
      </c>
      <c r="B102" t="s">
        <v>104</v>
      </c>
      <c r="C102" s="11" t="s">
        <v>39</v>
      </c>
      <c r="D102" s="25">
        <v>7430</v>
      </c>
    </row>
    <row r="103" spans="1:4" ht="12.75">
      <c r="A103" s="11">
        <v>88</v>
      </c>
      <c r="B103" t="s">
        <v>616</v>
      </c>
      <c r="C103" s="11" t="s">
        <v>128</v>
      </c>
      <c r="D103" s="25">
        <v>7421</v>
      </c>
    </row>
    <row r="104" spans="1:4" ht="12.75">
      <c r="A104" s="11">
        <v>89</v>
      </c>
      <c r="B104" t="s">
        <v>355</v>
      </c>
      <c r="C104" s="11" t="s">
        <v>39</v>
      </c>
      <c r="D104" s="25">
        <v>7202</v>
      </c>
    </row>
    <row r="105" spans="1:4" ht="12.75">
      <c r="A105" s="11">
        <v>90</v>
      </c>
      <c r="B105" t="s">
        <v>617</v>
      </c>
      <c r="C105" s="11" t="s">
        <v>590</v>
      </c>
      <c r="D105" s="25">
        <v>6905</v>
      </c>
    </row>
    <row r="106" spans="1:4" ht="12.75">
      <c r="A106" s="11">
        <v>91</v>
      </c>
      <c r="B106" t="s">
        <v>618</v>
      </c>
      <c r="C106" s="11" t="s">
        <v>128</v>
      </c>
      <c r="D106" s="25">
        <v>6793</v>
      </c>
    </row>
    <row r="107" spans="1:4" ht="12.75">
      <c r="A107" s="11">
        <v>92</v>
      </c>
      <c r="B107" t="s">
        <v>619</v>
      </c>
      <c r="C107" s="11" t="s">
        <v>591</v>
      </c>
      <c r="D107" s="25">
        <v>6680</v>
      </c>
    </row>
    <row r="108" spans="1:4" ht="12.75">
      <c r="A108" s="11">
        <v>93</v>
      </c>
      <c r="B108" t="s">
        <v>620</v>
      </c>
      <c r="C108" s="11" t="s">
        <v>28</v>
      </c>
      <c r="D108" s="25">
        <v>6357</v>
      </c>
    </row>
    <row r="109" spans="1:4" ht="12.75">
      <c r="A109" s="11">
        <v>94</v>
      </c>
      <c r="B109" t="s">
        <v>621</v>
      </c>
      <c r="C109" s="11" t="s">
        <v>584</v>
      </c>
      <c r="D109" s="25">
        <v>6343</v>
      </c>
    </row>
    <row r="110" spans="1:4" ht="12.75">
      <c r="A110" s="11">
        <v>95</v>
      </c>
      <c r="B110" t="s">
        <v>622</v>
      </c>
      <c r="C110" s="11" t="s">
        <v>39</v>
      </c>
      <c r="D110" s="25">
        <v>6050</v>
      </c>
    </row>
    <row r="111" spans="1:4" ht="12.75">
      <c r="A111" s="11">
        <v>96</v>
      </c>
      <c r="B111" t="s">
        <v>527</v>
      </c>
      <c r="C111" s="11" t="s">
        <v>42</v>
      </c>
      <c r="D111" s="25">
        <v>5420</v>
      </c>
    </row>
    <row r="112" spans="1:4" ht="12.75">
      <c r="A112" s="11">
        <v>97</v>
      </c>
      <c r="B112" t="s">
        <v>547</v>
      </c>
      <c r="C112" s="11" t="s">
        <v>90</v>
      </c>
      <c r="D112" s="25">
        <v>5027</v>
      </c>
    </row>
    <row r="113" spans="1:4" ht="12.75">
      <c r="A113" s="11">
        <v>98</v>
      </c>
      <c r="B113" t="s">
        <v>623</v>
      </c>
      <c r="C113" s="11" t="s">
        <v>592</v>
      </c>
      <c r="D113" s="25">
        <v>3433</v>
      </c>
    </row>
    <row r="114" spans="1:4" ht="12.75">
      <c r="A114" s="11">
        <v>99</v>
      </c>
      <c r="B114" t="s">
        <v>624</v>
      </c>
      <c r="C114" s="11" t="s">
        <v>593</v>
      </c>
      <c r="D114" s="25">
        <v>3355</v>
      </c>
    </row>
    <row r="115" spans="1:4" ht="12.75">
      <c r="A115" s="11">
        <v>100</v>
      </c>
      <c r="B115" t="s">
        <v>625</v>
      </c>
      <c r="C115" s="11" t="s">
        <v>593</v>
      </c>
      <c r="D115" s="25">
        <v>2923</v>
      </c>
    </row>
    <row r="116" spans="1:4" ht="12.75">
      <c r="A116" s="11">
        <v>101</v>
      </c>
      <c r="B116" t="s">
        <v>626</v>
      </c>
      <c r="C116" s="11" t="s">
        <v>512</v>
      </c>
      <c r="D116" s="25">
        <v>1436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1"/>
  <sheetViews>
    <sheetView workbookViewId="0" topLeftCell="A1">
      <selection activeCell="I57" sqref="I57"/>
    </sheetView>
  </sheetViews>
  <sheetFormatPr defaultColWidth="9.140625" defaultRowHeight="12.75"/>
  <cols>
    <col min="1" max="1" width="6.7109375" style="11" customWidth="1"/>
    <col min="2" max="2" width="28.7109375" style="0" customWidth="1"/>
    <col min="3" max="3" width="5.421875" style="11" customWidth="1"/>
    <col min="4" max="4" width="6.57421875" style="25" customWidth="1"/>
    <col min="5" max="5" width="9.7109375" style="0" customWidth="1"/>
    <col min="6" max="6" width="9.421875" style="0" customWidth="1"/>
    <col min="7" max="7" width="6.7109375" style="0" customWidth="1"/>
    <col min="8" max="8" width="17.140625" style="0" customWidth="1"/>
  </cols>
  <sheetData>
    <row r="1" ht="21" customHeight="1">
      <c r="A1" s="34" t="s">
        <v>627</v>
      </c>
    </row>
    <row r="2" spans="1:9" ht="12.75" customHeight="1">
      <c r="A2" s="34" t="s">
        <v>628</v>
      </c>
      <c r="F2" s="3" t="s">
        <v>2</v>
      </c>
      <c r="G2" t="s">
        <v>629</v>
      </c>
      <c r="H2" t="s">
        <v>630</v>
      </c>
      <c r="I2" s="32" t="s">
        <v>631</v>
      </c>
    </row>
    <row r="3" spans="3:9" ht="12.75" customHeight="1">
      <c r="C3"/>
      <c r="F3" s="3" t="s">
        <v>5</v>
      </c>
      <c r="G3" t="s">
        <v>632</v>
      </c>
      <c r="H3" t="s">
        <v>633</v>
      </c>
      <c r="I3" s="32" t="s">
        <v>634</v>
      </c>
    </row>
    <row r="4" spans="1:9" ht="12.75">
      <c r="A4" s="32" t="s">
        <v>635</v>
      </c>
      <c r="C4" s="11">
        <v>86</v>
      </c>
      <c r="D4" s="4" t="s">
        <v>9</v>
      </c>
      <c r="F4" s="3" t="s">
        <v>10</v>
      </c>
      <c r="G4" t="s">
        <v>636</v>
      </c>
      <c r="H4" t="s">
        <v>259</v>
      </c>
      <c r="I4" s="32" t="s">
        <v>372</v>
      </c>
    </row>
    <row r="5" spans="3:9" ht="12.75">
      <c r="C5" s="11">
        <v>25</v>
      </c>
      <c r="D5" s="4" t="s">
        <v>12</v>
      </c>
      <c r="F5" s="3" t="s">
        <v>13</v>
      </c>
      <c r="G5" t="s">
        <v>637</v>
      </c>
      <c r="H5" t="s">
        <v>638</v>
      </c>
      <c r="I5" s="32" t="s">
        <v>639</v>
      </c>
    </row>
    <row r="6" spans="3:9" ht="12.75">
      <c r="C6" s="11">
        <v>9</v>
      </c>
      <c r="D6" s="5" t="s">
        <v>15</v>
      </c>
      <c r="F6" s="3" t="s">
        <v>82</v>
      </c>
      <c r="G6" t="s">
        <v>640</v>
      </c>
      <c r="H6" t="s">
        <v>641</v>
      </c>
      <c r="I6" s="32" t="s">
        <v>557</v>
      </c>
    </row>
    <row r="7" spans="3:9" ht="12.75">
      <c r="C7" s="11">
        <f>F48</f>
        <v>33</v>
      </c>
      <c r="D7" s="25" t="s">
        <v>16</v>
      </c>
      <c r="F7" s="3" t="s">
        <v>120</v>
      </c>
      <c r="G7" t="s">
        <v>642</v>
      </c>
      <c r="H7" t="s">
        <v>643</v>
      </c>
      <c r="I7" s="32" t="s">
        <v>644</v>
      </c>
    </row>
    <row r="8" spans="6:9" ht="12.75">
      <c r="F8" s="3" t="s">
        <v>257</v>
      </c>
      <c r="G8" t="s">
        <v>645</v>
      </c>
      <c r="H8" t="s">
        <v>646</v>
      </c>
      <c r="I8" s="32" t="s">
        <v>117</v>
      </c>
    </row>
    <row r="9" spans="6:9" ht="12.75">
      <c r="F9" s="3" t="s">
        <v>308</v>
      </c>
      <c r="G9" t="s">
        <v>647</v>
      </c>
      <c r="H9" t="s">
        <v>648</v>
      </c>
      <c r="I9" s="32" t="s">
        <v>649</v>
      </c>
    </row>
    <row r="10" spans="6:9" ht="12.75">
      <c r="F10" s="3" t="s">
        <v>311</v>
      </c>
      <c r="G10" t="s">
        <v>650</v>
      </c>
      <c r="H10" t="s">
        <v>651</v>
      </c>
      <c r="I10" s="32" t="s">
        <v>159</v>
      </c>
    </row>
    <row r="11" ht="12.75">
      <c r="E11" s="3"/>
    </row>
    <row r="14" ht="12.75">
      <c r="F14" s="2"/>
    </row>
    <row r="15" spans="1:10" ht="12.75">
      <c r="A15" s="6" t="s">
        <v>17</v>
      </c>
      <c r="B15" s="2" t="s">
        <v>18</v>
      </c>
      <c r="C15" s="6" t="s">
        <v>19</v>
      </c>
      <c r="D15" s="39" t="s">
        <v>20</v>
      </c>
      <c r="F15" s="7" t="s">
        <v>21</v>
      </c>
      <c r="G15" s="6" t="s">
        <v>19</v>
      </c>
      <c r="H15" s="6" t="s">
        <v>22</v>
      </c>
      <c r="I15" s="6" t="s">
        <v>23</v>
      </c>
      <c r="J15" s="8" t="s">
        <v>24</v>
      </c>
    </row>
    <row r="16" spans="1:10" ht="12.75">
      <c r="A16" s="9">
        <v>1</v>
      </c>
      <c r="B16" s="10" t="s">
        <v>447</v>
      </c>
      <c r="C16" s="9" t="s">
        <v>26</v>
      </c>
      <c r="D16" s="25">
        <v>19806</v>
      </c>
      <c r="F16" s="11">
        <v>1</v>
      </c>
      <c r="G16" s="11" t="s">
        <v>26</v>
      </c>
      <c r="H16" s="12">
        <f aca="true" t="shared" si="0" ref="H16:H48">J16/I16/$C$5</f>
        <v>701.9166666666667</v>
      </c>
      <c r="I16" s="11">
        <f aca="true" t="shared" si="1" ref="I16:I48">COUNTIF($C$16:$D$125,G16)</f>
        <v>12</v>
      </c>
      <c r="J16" s="3">
        <f aca="true" t="shared" si="2" ref="J16:J48">SUMIF($C$16:$D$125,G16,$D$16:$D$125)</f>
        <v>210575</v>
      </c>
    </row>
    <row r="17" spans="1:10" ht="12.75">
      <c r="A17" s="13">
        <v>2</v>
      </c>
      <c r="B17" s="14" t="s">
        <v>324</v>
      </c>
      <c r="C17" s="13" t="s">
        <v>26</v>
      </c>
      <c r="D17" s="25">
        <v>19490</v>
      </c>
      <c r="F17" s="11">
        <v>2</v>
      </c>
      <c r="G17" s="11" t="s">
        <v>450</v>
      </c>
      <c r="H17" s="12">
        <f t="shared" si="0"/>
        <v>663.36</v>
      </c>
      <c r="I17" s="11">
        <f t="shared" si="1"/>
        <v>1</v>
      </c>
      <c r="J17" s="3">
        <f t="shared" si="2"/>
        <v>16584</v>
      </c>
    </row>
    <row r="18" spans="1:10" ht="12.75">
      <c r="A18" s="16">
        <v>3</v>
      </c>
      <c r="B18" s="17" t="s">
        <v>314</v>
      </c>
      <c r="C18" s="16" t="s">
        <v>26</v>
      </c>
      <c r="D18" s="25">
        <v>19295</v>
      </c>
      <c r="F18" s="11">
        <v>3</v>
      </c>
      <c r="G18" s="11" t="s">
        <v>31</v>
      </c>
      <c r="H18" s="12">
        <f t="shared" si="0"/>
        <v>651.736</v>
      </c>
      <c r="I18" s="11">
        <f t="shared" si="1"/>
        <v>5</v>
      </c>
      <c r="J18" s="3">
        <f t="shared" si="2"/>
        <v>81467</v>
      </c>
    </row>
    <row r="19" spans="1:10" ht="12.75">
      <c r="A19" s="11">
        <v>4</v>
      </c>
      <c r="B19" t="s">
        <v>390</v>
      </c>
      <c r="C19" s="11" t="s">
        <v>33</v>
      </c>
      <c r="D19" s="25">
        <v>19182</v>
      </c>
      <c r="F19" s="11">
        <v>4</v>
      </c>
      <c r="G19" s="11" t="s">
        <v>395</v>
      </c>
      <c r="H19" s="12">
        <f t="shared" si="0"/>
        <v>606.3</v>
      </c>
      <c r="I19" s="11">
        <f t="shared" si="1"/>
        <v>2</v>
      </c>
      <c r="J19" s="3">
        <f t="shared" si="2"/>
        <v>30315</v>
      </c>
    </row>
    <row r="20" spans="1:10" ht="12.75">
      <c r="A20" s="11">
        <v>5</v>
      </c>
      <c r="B20" t="s">
        <v>194</v>
      </c>
      <c r="C20" s="11" t="s">
        <v>26</v>
      </c>
      <c r="D20" s="25">
        <v>19041</v>
      </c>
      <c r="F20" s="11">
        <v>5</v>
      </c>
      <c r="G20" s="11" t="s">
        <v>30</v>
      </c>
      <c r="H20" s="12">
        <f t="shared" si="0"/>
        <v>595.3466666666667</v>
      </c>
      <c r="I20" s="11">
        <f t="shared" si="1"/>
        <v>6</v>
      </c>
      <c r="J20" s="3">
        <f t="shared" si="2"/>
        <v>89302</v>
      </c>
    </row>
    <row r="21" spans="1:10" ht="12.75">
      <c r="A21" s="11">
        <v>6</v>
      </c>
      <c r="B21" t="s">
        <v>482</v>
      </c>
      <c r="C21" s="11" t="s">
        <v>31</v>
      </c>
      <c r="D21" s="25">
        <v>18921</v>
      </c>
      <c r="F21" s="11">
        <v>6</v>
      </c>
      <c r="G21" s="11" t="s">
        <v>28</v>
      </c>
      <c r="H21" s="12">
        <f t="shared" si="0"/>
        <v>587.84</v>
      </c>
      <c r="I21" s="11">
        <f t="shared" si="1"/>
        <v>4</v>
      </c>
      <c r="J21" s="3">
        <f t="shared" si="2"/>
        <v>58784</v>
      </c>
    </row>
    <row r="22" spans="1:10" ht="12.75">
      <c r="A22" s="11">
        <v>7</v>
      </c>
      <c r="B22" t="s">
        <v>315</v>
      </c>
      <c r="C22" s="11" t="s">
        <v>26</v>
      </c>
      <c r="D22" s="25">
        <v>18539</v>
      </c>
      <c r="F22" s="11">
        <v>7</v>
      </c>
      <c r="G22" s="11" t="s">
        <v>33</v>
      </c>
      <c r="H22" s="12">
        <f t="shared" si="0"/>
        <v>586.16</v>
      </c>
      <c r="I22" s="11">
        <f t="shared" si="1"/>
        <v>5</v>
      </c>
      <c r="J22" s="3">
        <f t="shared" si="2"/>
        <v>73270</v>
      </c>
    </row>
    <row r="23" spans="1:10" ht="12.75">
      <c r="A23" s="11">
        <v>8</v>
      </c>
      <c r="B23" t="s">
        <v>453</v>
      </c>
      <c r="C23" s="11" t="s">
        <v>26</v>
      </c>
      <c r="D23" s="25">
        <v>18402</v>
      </c>
      <c r="F23" s="11">
        <v>8</v>
      </c>
      <c r="G23" s="11" t="s">
        <v>44</v>
      </c>
      <c r="H23" s="12">
        <f t="shared" si="0"/>
        <v>583.1</v>
      </c>
      <c r="I23" s="11">
        <f t="shared" si="1"/>
        <v>4</v>
      </c>
      <c r="J23" s="3">
        <f t="shared" si="2"/>
        <v>58310</v>
      </c>
    </row>
    <row r="24" spans="1:10" ht="12.75">
      <c r="A24" s="11">
        <v>9</v>
      </c>
      <c r="B24" t="s">
        <v>127</v>
      </c>
      <c r="C24" s="11" t="s">
        <v>31</v>
      </c>
      <c r="D24" s="25">
        <v>18260</v>
      </c>
      <c r="F24" s="11">
        <v>9</v>
      </c>
      <c r="G24" s="11" t="s">
        <v>96</v>
      </c>
      <c r="H24" s="12">
        <f t="shared" si="0"/>
        <v>561.7</v>
      </c>
      <c r="I24" s="11">
        <f t="shared" si="1"/>
        <v>2</v>
      </c>
      <c r="J24" s="3">
        <f t="shared" si="2"/>
        <v>28085</v>
      </c>
    </row>
    <row r="25" spans="1:10" ht="12.75">
      <c r="A25" s="11">
        <v>10</v>
      </c>
      <c r="B25" t="s">
        <v>586</v>
      </c>
      <c r="C25" s="11" t="s">
        <v>48</v>
      </c>
      <c r="D25" s="25">
        <v>18143</v>
      </c>
      <c r="F25" s="11">
        <v>10</v>
      </c>
      <c r="G25" s="11" t="s">
        <v>48</v>
      </c>
      <c r="H25" s="12">
        <f t="shared" si="0"/>
        <v>555.59</v>
      </c>
      <c r="I25" s="11">
        <f t="shared" si="1"/>
        <v>4</v>
      </c>
      <c r="J25" s="3">
        <f t="shared" si="2"/>
        <v>55559</v>
      </c>
    </row>
    <row r="26" spans="1:10" ht="12.75">
      <c r="A26" s="11">
        <v>11</v>
      </c>
      <c r="B26" t="s">
        <v>652</v>
      </c>
      <c r="C26" s="11" t="s">
        <v>52</v>
      </c>
      <c r="D26" s="25">
        <v>17960</v>
      </c>
      <c r="F26" s="11">
        <v>11</v>
      </c>
      <c r="G26" s="11" t="s">
        <v>87</v>
      </c>
      <c r="H26" s="12">
        <f t="shared" si="0"/>
        <v>554.56</v>
      </c>
      <c r="I26" s="11">
        <f t="shared" si="1"/>
        <v>1</v>
      </c>
      <c r="J26" s="3">
        <f t="shared" si="2"/>
        <v>13864</v>
      </c>
    </row>
    <row r="27" spans="1:10" ht="12.75">
      <c r="A27" s="11">
        <v>12</v>
      </c>
      <c r="B27" t="s">
        <v>320</v>
      </c>
      <c r="C27" s="11" t="s">
        <v>26</v>
      </c>
      <c r="D27" s="25">
        <v>17638</v>
      </c>
      <c r="F27" s="11">
        <v>12</v>
      </c>
      <c r="G27" s="11" t="s">
        <v>42</v>
      </c>
      <c r="H27" s="12">
        <f t="shared" si="0"/>
        <v>551</v>
      </c>
      <c r="I27" s="11">
        <f t="shared" si="1"/>
        <v>2</v>
      </c>
      <c r="J27" s="3">
        <f t="shared" si="2"/>
        <v>27550</v>
      </c>
    </row>
    <row r="28" spans="1:10" ht="12.75">
      <c r="A28" s="11">
        <v>13</v>
      </c>
      <c r="B28" t="s">
        <v>653</v>
      </c>
      <c r="C28" s="11" t="s">
        <v>33</v>
      </c>
      <c r="D28" s="25">
        <v>17599</v>
      </c>
      <c r="F28" s="11">
        <v>13</v>
      </c>
      <c r="G28" s="11" t="s">
        <v>201</v>
      </c>
      <c r="H28" s="12">
        <f t="shared" si="0"/>
        <v>537.76</v>
      </c>
      <c r="I28" s="11">
        <f t="shared" si="1"/>
        <v>2</v>
      </c>
      <c r="J28" s="3">
        <f t="shared" si="2"/>
        <v>26888</v>
      </c>
    </row>
    <row r="29" spans="1:10" ht="12.75">
      <c r="A29" s="11">
        <v>14</v>
      </c>
      <c r="B29" t="s">
        <v>654</v>
      </c>
      <c r="C29" s="11" t="s">
        <v>26</v>
      </c>
      <c r="D29" s="25">
        <v>17386</v>
      </c>
      <c r="F29" s="11">
        <v>14</v>
      </c>
      <c r="G29" s="11" t="s">
        <v>52</v>
      </c>
      <c r="H29" s="12">
        <f t="shared" si="0"/>
        <v>535.52</v>
      </c>
      <c r="I29" s="11">
        <f t="shared" si="1"/>
        <v>2</v>
      </c>
      <c r="J29" s="3">
        <f t="shared" si="2"/>
        <v>26776</v>
      </c>
    </row>
    <row r="30" spans="1:10" ht="12.75">
      <c r="A30" s="11">
        <v>15</v>
      </c>
      <c r="B30" t="s">
        <v>655</v>
      </c>
      <c r="C30" s="11" t="s">
        <v>30</v>
      </c>
      <c r="D30" s="25">
        <v>16957</v>
      </c>
      <c r="F30" s="11">
        <v>15</v>
      </c>
      <c r="G30" s="11" t="s">
        <v>46</v>
      </c>
      <c r="H30" s="12">
        <f t="shared" si="0"/>
        <v>532.86</v>
      </c>
      <c r="I30" s="11">
        <f t="shared" si="1"/>
        <v>2</v>
      </c>
      <c r="J30" s="3">
        <f t="shared" si="2"/>
        <v>26643</v>
      </c>
    </row>
    <row r="31" spans="1:10" ht="12.75">
      <c r="A31" s="11">
        <v>16</v>
      </c>
      <c r="B31" t="s">
        <v>443</v>
      </c>
      <c r="C31" s="11" t="s">
        <v>33</v>
      </c>
      <c r="D31" s="25">
        <v>16816</v>
      </c>
      <c r="F31" s="11">
        <v>16</v>
      </c>
      <c r="G31" s="11" t="s">
        <v>203</v>
      </c>
      <c r="H31" s="12">
        <f t="shared" si="0"/>
        <v>514.9066666666666</v>
      </c>
      <c r="I31" s="11">
        <f t="shared" si="1"/>
        <v>3</v>
      </c>
      <c r="J31" s="3">
        <f t="shared" si="2"/>
        <v>38618</v>
      </c>
    </row>
    <row r="32" spans="1:10" ht="12.75">
      <c r="A32" s="11">
        <v>17</v>
      </c>
      <c r="B32" t="s">
        <v>656</v>
      </c>
      <c r="C32" s="11" t="s">
        <v>26</v>
      </c>
      <c r="D32" s="25">
        <v>16723</v>
      </c>
      <c r="F32" s="11">
        <v>17</v>
      </c>
      <c r="G32" s="11" t="s">
        <v>130</v>
      </c>
      <c r="H32" s="12">
        <f t="shared" si="0"/>
        <v>512.7066666666666</v>
      </c>
      <c r="I32" s="11">
        <f t="shared" si="1"/>
        <v>3</v>
      </c>
      <c r="J32" s="3">
        <f t="shared" si="2"/>
        <v>38453</v>
      </c>
    </row>
    <row r="33" spans="1:10" ht="12.75">
      <c r="A33" s="11">
        <v>18</v>
      </c>
      <c r="B33" t="s">
        <v>657</v>
      </c>
      <c r="C33" s="11" t="s">
        <v>26</v>
      </c>
      <c r="D33" s="25">
        <v>16717</v>
      </c>
      <c r="F33" s="11">
        <v>18</v>
      </c>
      <c r="G33" s="11" t="s">
        <v>163</v>
      </c>
      <c r="H33" s="12">
        <f t="shared" si="0"/>
        <v>505.22</v>
      </c>
      <c r="I33" s="11">
        <f t="shared" si="1"/>
        <v>2</v>
      </c>
      <c r="J33" s="3">
        <f t="shared" si="2"/>
        <v>25261</v>
      </c>
    </row>
    <row r="34" spans="1:10" ht="12.75">
      <c r="A34" s="11">
        <v>19</v>
      </c>
      <c r="B34" t="s">
        <v>533</v>
      </c>
      <c r="C34" s="11" t="s">
        <v>28</v>
      </c>
      <c r="D34" s="25">
        <v>16636</v>
      </c>
      <c r="F34" s="11">
        <v>19</v>
      </c>
      <c r="G34" s="11" t="s">
        <v>38</v>
      </c>
      <c r="H34" s="12">
        <f t="shared" si="0"/>
        <v>503.65333333333336</v>
      </c>
      <c r="I34" s="11">
        <f t="shared" si="1"/>
        <v>3</v>
      </c>
      <c r="J34" s="3">
        <f t="shared" si="2"/>
        <v>37774</v>
      </c>
    </row>
    <row r="35" spans="1:10" ht="12.75">
      <c r="A35" s="11">
        <v>20</v>
      </c>
      <c r="B35" t="s">
        <v>477</v>
      </c>
      <c r="C35" s="11" t="s">
        <v>450</v>
      </c>
      <c r="D35" s="25">
        <v>16584</v>
      </c>
      <c r="F35" s="11">
        <v>20</v>
      </c>
      <c r="G35" s="11" t="s">
        <v>90</v>
      </c>
      <c r="H35" s="12">
        <f t="shared" si="0"/>
        <v>498.58</v>
      </c>
      <c r="I35" s="11">
        <f t="shared" si="1"/>
        <v>2</v>
      </c>
      <c r="J35" s="3">
        <f t="shared" si="2"/>
        <v>24929</v>
      </c>
    </row>
    <row r="36" spans="1:10" ht="12.75">
      <c r="A36" s="11">
        <v>21</v>
      </c>
      <c r="B36" t="s">
        <v>29</v>
      </c>
      <c r="C36" s="11" t="s">
        <v>30</v>
      </c>
      <c r="D36" s="25">
        <v>16478</v>
      </c>
      <c r="F36" s="11">
        <v>21</v>
      </c>
      <c r="G36" s="11" t="s">
        <v>584</v>
      </c>
      <c r="H36" s="12">
        <f t="shared" si="0"/>
        <v>486.32</v>
      </c>
      <c r="I36" s="11">
        <f t="shared" si="1"/>
        <v>1</v>
      </c>
      <c r="J36" s="3">
        <f t="shared" si="2"/>
        <v>12158</v>
      </c>
    </row>
    <row r="37" spans="1:10" ht="12.75">
      <c r="A37" s="11">
        <v>22</v>
      </c>
      <c r="B37" t="s">
        <v>134</v>
      </c>
      <c r="C37" s="11" t="s">
        <v>44</v>
      </c>
      <c r="D37" s="25">
        <v>16040</v>
      </c>
      <c r="F37" s="11">
        <v>22</v>
      </c>
      <c r="G37" s="11" t="s">
        <v>50</v>
      </c>
      <c r="H37" s="12">
        <f t="shared" si="0"/>
        <v>461.34</v>
      </c>
      <c r="I37" s="11">
        <f t="shared" si="1"/>
        <v>2</v>
      </c>
      <c r="J37" s="3">
        <f t="shared" si="2"/>
        <v>23067</v>
      </c>
    </row>
    <row r="38" spans="1:10" ht="12.75">
      <c r="A38" s="11">
        <v>23</v>
      </c>
      <c r="B38" t="s">
        <v>658</v>
      </c>
      <c r="C38" s="11" t="s">
        <v>30</v>
      </c>
      <c r="D38" s="25">
        <v>16029</v>
      </c>
      <c r="F38" s="11">
        <v>23</v>
      </c>
      <c r="G38" s="11" t="s">
        <v>513</v>
      </c>
      <c r="H38" s="12">
        <f t="shared" si="0"/>
        <v>460.8</v>
      </c>
      <c r="I38" s="11">
        <f t="shared" si="1"/>
        <v>2</v>
      </c>
      <c r="J38" s="3">
        <f t="shared" si="2"/>
        <v>23040</v>
      </c>
    </row>
    <row r="39" spans="1:10" ht="12.75">
      <c r="A39" s="11">
        <v>24</v>
      </c>
      <c r="B39" t="s">
        <v>317</v>
      </c>
      <c r="C39" s="11" t="s">
        <v>46</v>
      </c>
      <c r="D39" s="25">
        <v>15825</v>
      </c>
      <c r="F39" s="11">
        <v>24</v>
      </c>
      <c r="G39" s="11" t="s">
        <v>590</v>
      </c>
      <c r="H39" s="12">
        <f t="shared" si="0"/>
        <v>442.16</v>
      </c>
      <c r="I39" s="11">
        <f t="shared" si="1"/>
        <v>2</v>
      </c>
      <c r="J39" s="3">
        <f t="shared" si="2"/>
        <v>22108</v>
      </c>
    </row>
    <row r="40" spans="1:10" ht="12.75">
      <c r="A40" s="11">
        <v>25</v>
      </c>
      <c r="B40" t="s">
        <v>466</v>
      </c>
      <c r="C40" s="11" t="s">
        <v>44</v>
      </c>
      <c r="D40" s="25">
        <v>15815</v>
      </c>
      <c r="F40" s="11">
        <v>25</v>
      </c>
      <c r="G40" s="11" t="s">
        <v>321</v>
      </c>
      <c r="H40" s="12">
        <f t="shared" si="0"/>
        <v>426.64</v>
      </c>
      <c r="I40" s="11">
        <f t="shared" si="1"/>
        <v>1</v>
      </c>
      <c r="J40" s="3">
        <f t="shared" si="2"/>
        <v>10666</v>
      </c>
    </row>
    <row r="41" spans="1:10" ht="12.75">
      <c r="A41" s="11">
        <v>26</v>
      </c>
      <c r="B41" t="s">
        <v>200</v>
      </c>
      <c r="C41" s="11" t="s">
        <v>31</v>
      </c>
      <c r="D41" s="25">
        <v>15813</v>
      </c>
      <c r="F41" s="11">
        <v>26</v>
      </c>
      <c r="G41" s="11" t="s">
        <v>39</v>
      </c>
      <c r="H41" s="12">
        <f t="shared" si="0"/>
        <v>419.2</v>
      </c>
      <c r="I41" s="11">
        <f t="shared" si="1"/>
        <v>1</v>
      </c>
      <c r="J41" s="3">
        <f t="shared" si="2"/>
        <v>10480</v>
      </c>
    </row>
    <row r="42" spans="1:10" ht="12.75">
      <c r="A42" s="11">
        <v>27</v>
      </c>
      <c r="B42" t="s">
        <v>659</v>
      </c>
      <c r="C42" s="11" t="s">
        <v>203</v>
      </c>
      <c r="D42" s="25">
        <v>15809</v>
      </c>
      <c r="F42" s="11">
        <v>27</v>
      </c>
      <c r="G42" s="11" t="s">
        <v>128</v>
      </c>
      <c r="H42" s="12">
        <f t="shared" si="0"/>
        <v>398.34</v>
      </c>
      <c r="I42" s="11">
        <f t="shared" si="1"/>
        <v>2</v>
      </c>
      <c r="J42" s="3">
        <f t="shared" si="2"/>
        <v>19917</v>
      </c>
    </row>
    <row r="43" spans="1:10" ht="12.75">
      <c r="A43" s="11">
        <v>28</v>
      </c>
      <c r="B43" t="s">
        <v>469</v>
      </c>
      <c r="C43" s="11" t="s">
        <v>30</v>
      </c>
      <c r="D43" s="25">
        <v>15771</v>
      </c>
      <c r="F43" s="11">
        <v>28</v>
      </c>
      <c r="G43" s="11" t="s">
        <v>512</v>
      </c>
      <c r="H43" s="12">
        <f t="shared" si="0"/>
        <v>397.72</v>
      </c>
      <c r="I43" s="11">
        <f t="shared" si="1"/>
        <v>1</v>
      </c>
      <c r="J43" s="3">
        <f t="shared" si="2"/>
        <v>9943</v>
      </c>
    </row>
    <row r="44" spans="1:10" ht="12.75">
      <c r="A44" s="11">
        <v>29</v>
      </c>
      <c r="B44" t="s">
        <v>412</v>
      </c>
      <c r="C44" s="11" t="s">
        <v>38</v>
      </c>
      <c r="D44" s="25">
        <v>15735</v>
      </c>
      <c r="F44" s="11">
        <v>29</v>
      </c>
      <c r="G44" s="11" t="s">
        <v>660</v>
      </c>
      <c r="H44" s="12">
        <f t="shared" si="0"/>
        <v>355.6</v>
      </c>
      <c r="I44" s="11">
        <f t="shared" si="1"/>
        <v>1</v>
      </c>
      <c r="J44" s="3">
        <f t="shared" si="2"/>
        <v>8890</v>
      </c>
    </row>
    <row r="45" spans="1:10" ht="12.75">
      <c r="A45" s="11">
        <v>30</v>
      </c>
      <c r="B45" t="s">
        <v>583</v>
      </c>
      <c r="C45" s="11" t="s">
        <v>38</v>
      </c>
      <c r="D45" s="25">
        <v>15697</v>
      </c>
      <c r="F45" s="11">
        <v>30</v>
      </c>
      <c r="G45" s="11" t="s">
        <v>451</v>
      </c>
      <c r="H45" s="12">
        <f t="shared" si="0"/>
        <v>289.66</v>
      </c>
      <c r="I45" s="11">
        <f t="shared" si="1"/>
        <v>2</v>
      </c>
      <c r="J45" s="3">
        <f t="shared" si="2"/>
        <v>14483</v>
      </c>
    </row>
    <row r="46" spans="1:10" ht="12.75">
      <c r="A46" s="11">
        <v>31</v>
      </c>
      <c r="B46" t="s">
        <v>411</v>
      </c>
      <c r="C46" s="11" t="s">
        <v>395</v>
      </c>
      <c r="D46" s="25">
        <v>15642</v>
      </c>
      <c r="F46" s="11">
        <v>31</v>
      </c>
      <c r="G46" s="11" t="s">
        <v>319</v>
      </c>
      <c r="H46" s="12">
        <f t="shared" si="0"/>
        <v>236.62</v>
      </c>
      <c r="I46" s="11">
        <f t="shared" si="1"/>
        <v>2</v>
      </c>
      <c r="J46" s="3">
        <f t="shared" si="2"/>
        <v>11831</v>
      </c>
    </row>
    <row r="47" spans="1:10" ht="12.75">
      <c r="A47" s="11">
        <v>32</v>
      </c>
      <c r="B47" t="s">
        <v>661</v>
      </c>
      <c r="C47" s="11" t="s">
        <v>42</v>
      </c>
      <c r="D47" s="25">
        <v>15519</v>
      </c>
      <c r="F47" s="11">
        <v>32</v>
      </c>
      <c r="G47" s="11" t="s">
        <v>662</v>
      </c>
      <c r="H47" s="12">
        <f t="shared" si="0"/>
        <v>232.12</v>
      </c>
      <c r="I47" s="11">
        <f t="shared" si="1"/>
        <v>1</v>
      </c>
      <c r="J47" s="3">
        <f t="shared" si="2"/>
        <v>5803</v>
      </c>
    </row>
    <row r="48" spans="1:10" ht="12.75">
      <c r="A48" s="11">
        <v>33</v>
      </c>
      <c r="B48" t="s">
        <v>162</v>
      </c>
      <c r="C48" s="11" t="s">
        <v>30</v>
      </c>
      <c r="D48" s="25">
        <v>15347</v>
      </c>
      <c r="F48" s="11">
        <v>33</v>
      </c>
      <c r="G48" s="11" t="s">
        <v>663</v>
      </c>
      <c r="H48" s="12">
        <f t="shared" si="0"/>
        <v>204.72</v>
      </c>
      <c r="I48" s="11">
        <f t="shared" si="1"/>
        <v>1</v>
      </c>
      <c r="J48" s="3">
        <f t="shared" si="2"/>
        <v>5118</v>
      </c>
    </row>
    <row r="49" spans="1:4" ht="12.75">
      <c r="A49" s="11">
        <v>34</v>
      </c>
      <c r="B49" t="s">
        <v>138</v>
      </c>
      <c r="C49" s="11" t="s">
        <v>26</v>
      </c>
      <c r="D49" s="25">
        <v>15265</v>
      </c>
    </row>
    <row r="50" spans="1:4" ht="12.75">
      <c r="A50" s="11">
        <v>35</v>
      </c>
      <c r="B50" t="s">
        <v>168</v>
      </c>
      <c r="C50" s="11" t="s">
        <v>48</v>
      </c>
      <c r="D50" s="25">
        <v>14963</v>
      </c>
    </row>
    <row r="51" spans="1:10" ht="12.75">
      <c r="A51" s="11">
        <v>36</v>
      </c>
      <c r="B51" t="s">
        <v>538</v>
      </c>
      <c r="C51" s="11" t="s">
        <v>163</v>
      </c>
      <c r="D51" s="25">
        <v>14826</v>
      </c>
      <c r="H51" s="19" t="s">
        <v>55</v>
      </c>
      <c r="I51" s="20">
        <f>I39+I42</f>
        <v>4</v>
      </c>
      <c r="J51" s="21">
        <f aca="true" t="shared" si="3" ref="J51:J56">I51/I$57</f>
        <v>0.046511627906976744</v>
      </c>
    </row>
    <row r="52" spans="1:10" ht="12.75">
      <c r="A52" s="11">
        <v>37</v>
      </c>
      <c r="B52" t="s">
        <v>396</v>
      </c>
      <c r="C52" s="11" t="s">
        <v>130</v>
      </c>
      <c r="D52" s="25">
        <v>14814</v>
      </c>
      <c r="H52" s="19" t="s">
        <v>57</v>
      </c>
      <c r="I52" s="20">
        <f>I24+I40</f>
        <v>3</v>
      </c>
      <c r="J52" s="21">
        <f t="shared" si="3"/>
        <v>0.03488372093023256</v>
      </c>
    </row>
    <row r="53" spans="1:10" ht="12.75">
      <c r="A53" s="11">
        <v>38</v>
      </c>
      <c r="B53" t="s">
        <v>607</v>
      </c>
      <c r="C53" s="11" t="s">
        <v>31</v>
      </c>
      <c r="D53" s="25">
        <v>14713</v>
      </c>
      <c r="H53" s="19" t="s">
        <v>59</v>
      </c>
      <c r="I53" s="20">
        <f>I18+I19+I20+I22+I23+I25+I26+I27+I29+I30+I31+I32+I33+I34+I35+I36+I37+I38+I43+I44+I45+I47+I48</f>
        <v>57</v>
      </c>
      <c r="J53" s="21">
        <f t="shared" si="3"/>
        <v>0.6627906976744186</v>
      </c>
    </row>
    <row r="54" spans="1:10" ht="12.75">
      <c r="A54" s="11">
        <v>39</v>
      </c>
      <c r="B54" t="s">
        <v>664</v>
      </c>
      <c r="C54" s="11" t="s">
        <v>395</v>
      </c>
      <c r="D54" s="25">
        <v>14673</v>
      </c>
      <c r="H54" s="19" t="s">
        <v>61</v>
      </c>
      <c r="I54" s="20">
        <f>I16+I17+I41</f>
        <v>14</v>
      </c>
      <c r="J54" s="21">
        <f t="shared" si="3"/>
        <v>0.16279069767441862</v>
      </c>
    </row>
    <row r="55" spans="1:10" ht="12.75">
      <c r="A55" s="11">
        <v>40</v>
      </c>
      <c r="B55" t="s">
        <v>665</v>
      </c>
      <c r="C55" s="11" t="s">
        <v>201</v>
      </c>
      <c r="D55" s="25">
        <v>14256</v>
      </c>
      <c r="H55" s="19" t="s">
        <v>63</v>
      </c>
      <c r="I55" s="20">
        <f>I21</f>
        <v>4</v>
      </c>
      <c r="J55" s="21">
        <f t="shared" si="3"/>
        <v>0.046511627906976744</v>
      </c>
    </row>
    <row r="56" spans="1:10" ht="12.75">
      <c r="A56" s="11">
        <v>41</v>
      </c>
      <c r="B56" t="s">
        <v>360</v>
      </c>
      <c r="C56" s="11" t="s">
        <v>96</v>
      </c>
      <c r="D56" s="25">
        <v>14243</v>
      </c>
      <c r="H56" s="22" t="s">
        <v>65</v>
      </c>
      <c r="I56" s="20">
        <f>I28+I46</f>
        <v>4</v>
      </c>
      <c r="J56" s="21">
        <f t="shared" si="3"/>
        <v>0.046511627906976744</v>
      </c>
    </row>
    <row r="57" spans="1:10" ht="12.75">
      <c r="A57" s="11">
        <v>42</v>
      </c>
      <c r="B57" t="s">
        <v>444</v>
      </c>
      <c r="C57" s="11" t="s">
        <v>48</v>
      </c>
      <c r="D57" s="25">
        <v>14111</v>
      </c>
      <c r="I57" s="4">
        <f>SUM(I51:I56)</f>
        <v>86</v>
      </c>
      <c r="J57" s="23">
        <f>SUM(J51:J56)</f>
        <v>0.9999999999999999</v>
      </c>
    </row>
    <row r="58" spans="1:4" ht="12.75">
      <c r="A58" s="11">
        <v>43</v>
      </c>
      <c r="B58" t="s">
        <v>470</v>
      </c>
      <c r="C58" s="11" t="s">
        <v>28</v>
      </c>
      <c r="D58" s="25">
        <v>14078</v>
      </c>
    </row>
    <row r="59" spans="1:4" ht="12.75">
      <c r="A59" s="11">
        <v>44</v>
      </c>
      <c r="B59" t="s">
        <v>666</v>
      </c>
      <c r="C59" s="11" t="s">
        <v>28</v>
      </c>
      <c r="D59" s="25">
        <v>14042</v>
      </c>
    </row>
    <row r="60" spans="1:4" ht="12.75">
      <c r="A60" s="11">
        <v>45</v>
      </c>
      <c r="B60" t="s">
        <v>667</v>
      </c>
      <c r="C60" s="11" t="s">
        <v>28</v>
      </c>
      <c r="D60" s="25">
        <v>14028</v>
      </c>
    </row>
    <row r="61" spans="1:4" ht="12.75">
      <c r="A61" s="11">
        <v>46</v>
      </c>
      <c r="B61" t="s">
        <v>523</v>
      </c>
      <c r="C61" s="11" t="s">
        <v>203</v>
      </c>
      <c r="D61" s="25">
        <v>13872</v>
      </c>
    </row>
    <row r="62" spans="1:4" ht="12.75">
      <c r="A62" s="11">
        <v>47</v>
      </c>
      <c r="B62" t="s">
        <v>94</v>
      </c>
      <c r="C62" s="11" t="s">
        <v>87</v>
      </c>
      <c r="D62" s="25">
        <v>13864</v>
      </c>
    </row>
    <row r="63" spans="1:4" ht="12.75">
      <c r="A63" s="11">
        <v>48</v>
      </c>
      <c r="B63" t="s">
        <v>668</v>
      </c>
      <c r="C63" s="11" t="s">
        <v>96</v>
      </c>
      <c r="D63" s="25">
        <v>13842</v>
      </c>
    </row>
    <row r="64" spans="1:4" ht="12.75">
      <c r="A64" s="11">
        <v>49</v>
      </c>
      <c r="B64" t="s">
        <v>669</v>
      </c>
      <c r="C64" s="11" t="s">
        <v>31</v>
      </c>
      <c r="D64" s="25">
        <v>13760</v>
      </c>
    </row>
    <row r="65" spans="1:4" ht="12.75">
      <c r="A65" s="11">
        <v>50</v>
      </c>
      <c r="B65" t="s">
        <v>285</v>
      </c>
      <c r="C65" s="11" t="s">
        <v>44</v>
      </c>
      <c r="D65" s="25">
        <v>13592</v>
      </c>
    </row>
    <row r="66" spans="1:4" ht="12.75">
      <c r="A66" s="11">
        <v>51</v>
      </c>
      <c r="B66" t="s">
        <v>670</v>
      </c>
      <c r="C66" s="11" t="s">
        <v>90</v>
      </c>
      <c r="D66" s="25">
        <v>13169</v>
      </c>
    </row>
    <row r="67" spans="1:4" ht="12.75">
      <c r="A67" s="11">
        <v>52</v>
      </c>
      <c r="B67" t="s">
        <v>490</v>
      </c>
      <c r="C67" s="11" t="s">
        <v>50</v>
      </c>
      <c r="D67" s="25">
        <v>13160</v>
      </c>
    </row>
    <row r="68" spans="1:4" ht="12.75">
      <c r="A68" s="11">
        <v>53</v>
      </c>
      <c r="B68" t="s">
        <v>605</v>
      </c>
      <c r="C68" s="11" t="s">
        <v>44</v>
      </c>
      <c r="D68" s="25">
        <v>12863</v>
      </c>
    </row>
    <row r="69" spans="1:4" ht="12.75">
      <c r="A69" s="11">
        <v>54</v>
      </c>
      <c r="B69" t="s">
        <v>608</v>
      </c>
      <c r="C69" s="11" t="s">
        <v>201</v>
      </c>
      <c r="D69" s="25">
        <v>12632</v>
      </c>
    </row>
    <row r="70" spans="1:4" ht="12.75">
      <c r="A70" s="11">
        <v>55</v>
      </c>
      <c r="B70" t="s">
        <v>671</v>
      </c>
      <c r="C70" s="11" t="s">
        <v>513</v>
      </c>
      <c r="D70" s="25">
        <v>12413</v>
      </c>
    </row>
    <row r="71" spans="1:4" ht="12.75">
      <c r="A71" s="11">
        <v>56</v>
      </c>
      <c r="B71" t="s">
        <v>672</v>
      </c>
      <c r="C71" s="11" t="s">
        <v>128</v>
      </c>
      <c r="D71" s="25">
        <v>12285</v>
      </c>
    </row>
    <row r="72" spans="1:4" ht="12.75">
      <c r="A72" s="11">
        <v>57</v>
      </c>
      <c r="B72" t="s">
        <v>673</v>
      </c>
      <c r="C72" s="11" t="s">
        <v>26</v>
      </c>
      <c r="D72" s="25">
        <v>12273</v>
      </c>
    </row>
    <row r="73" spans="1:4" ht="12.75">
      <c r="A73" s="11">
        <v>58</v>
      </c>
      <c r="B73" t="s">
        <v>674</v>
      </c>
      <c r="C73" s="11" t="s">
        <v>130</v>
      </c>
      <c r="D73" s="25">
        <v>12262</v>
      </c>
    </row>
    <row r="74" spans="1:4" ht="12.75">
      <c r="A74" s="11">
        <v>59</v>
      </c>
      <c r="B74" t="s">
        <v>675</v>
      </c>
      <c r="C74" s="11" t="s">
        <v>584</v>
      </c>
      <c r="D74" s="25">
        <v>12158</v>
      </c>
    </row>
    <row r="75" spans="1:4" ht="12.75">
      <c r="A75" s="11">
        <v>60</v>
      </c>
      <c r="B75" t="s">
        <v>676</v>
      </c>
      <c r="C75" s="11" t="s">
        <v>42</v>
      </c>
      <c r="D75" s="25">
        <v>12031</v>
      </c>
    </row>
    <row r="76" spans="1:4" ht="12.75">
      <c r="A76" s="11">
        <v>61</v>
      </c>
      <c r="B76" t="s">
        <v>535</v>
      </c>
      <c r="C76" s="11" t="s">
        <v>90</v>
      </c>
      <c r="D76" s="25">
        <v>11760</v>
      </c>
    </row>
    <row r="77" spans="1:4" ht="12.75">
      <c r="A77" s="11">
        <v>62</v>
      </c>
      <c r="B77" t="s">
        <v>617</v>
      </c>
      <c r="C77" s="11" t="s">
        <v>590</v>
      </c>
      <c r="D77" s="25">
        <v>11597</v>
      </c>
    </row>
    <row r="78" spans="1:4" ht="12.75">
      <c r="A78" s="11">
        <v>63</v>
      </c>
      <c r="B78" t="s">
        <v>226</v>
      </c>
      <c r="C78" s="11" t="s">
        <v>130</v>
      </c>
      <c r="D78" s="25">
        <v>11377</v>
      </c>
    </row>
    <row r="79" spans="1:4" ht="12.75">
      <c r="A79" s="11">
        <v>64</v>
      </c>
      <c r="B79" t="s">
        <v>677</v>
      </c>
      <c r="C79" s="11" t="s">
        <v>33</v>
      </c>
      <c r="D79" s="25">
        <v>11026</v>
      </c>
    </row>
    <row r="80" spans="1:4" ht="12.75">
      <c r="A80" s="11">
        <v>65</v>
      </c>
      <c r="B80" t="s">
        <v>678</v>
      </c>
      <c r="C80" s="11" t="s">
        <v>46</v>
      </c>
      <c r="D80" s="25">
        <v>10818</v>
      </c>
    </row>
    <row r="81" spans="1:4" ht="12.75">
      <c r="A81" s="11">
        <v>66</v>
      </c>
      <c r="B81" t="s">
        <v>679</v>
      </c>
      <c r="C81" s="11" t="s">
        <v>321</v>
      </c>
      <c r="D81" s="25">
        <v>10666</v>
      </c>
    </row>
    <row r="82" spans="1:4" ht="12.75">
      <c r="A82" s="11">
        <v>67</v>
      </c>
      <c r="B82" t="s">
        <v>680</v>
      </c>
      <c r="C82" s="11" t="s">
        <v>513</v>
      </c>
      <c r="D82" s="25">
        <v>10627</v>
      </c>
    </row>
    <row r="83" spans="1:4" ht="12.75">
      <c r="A83" s="11">
        <v>68</v>
      </c>
      <c r="B83" t="s">
        <v>681</v>
      </c>
      <c r="C83" s="11" t="s">
        <v>590</v>
      </c>
      <c r="D83" s="25">
        <v>10511</v>
      </c>
    </row>
    <row r="84" spans="1:4" ht="12.75">
      <c r="A84" s="11">
        <v>69</v>
      </c>
      <c r="B84" t="s">
        <v>468</v>
      </c>
      <c r="C84" s="11" t="s">
        <v>39</v>
      </c>
      <c r="D84" s="25">
        <v>10480</v>
      </c>
    </row>
    <row r="85" spans="1:4" ht="12.75">
      <c r="A85" s="11">
        <v>70</v>
      </c>
      <c r="B85" t="s">
        <v>599</v>
      </c>
      <c r="C85" s="11" t="s">
        <v>163</v>
      </c>
      <c r="D85" s="25">
        <v>10435</v>
      </c>
    </row>
    <row r="86" spans="1:4" ht="12.75">
      <c r="A86" s="11">
        <v>71</v>
      </c>
      <c r="B86" t="s">
        <v>682</v>
      </c>
      <c r="C86" s="11" t="s">
        <v>512</v>
      </c>
      <c r="D86" s="25">
        <v>9943</v>
      </c>
    </row>
    <row r="87" spans="1:4" ht="12.75">
      <c r="A87" s="11">
        <v>72</v>
      </c>
      <c r="B87" t="s">
        <v>611</v>
      </c>
      <c r="C87" s="11" t="s">
        <v>50</v>
      </c>
      <c r="D87" s="25">
        <v>9907</v>
      </c>
    </row>
    <row r="88" spans="1:4" ht="12.75">
      <c r="A88" s="11">
        <v>73</v>
      </c>
      <c r="B88" t="s">
        <v>683</v>
      </c>
      <c r="C88" s="11" t="s">
        <v>203</v>
      </c>
      <c r="D88" s="25">
        <v>8937</v>
      </c>
    </row>
    <row r="89" spans="1:4" ht="12.75">
      <c r="A89" s="11">
        <v>74</v>
      </c>
      <c r="B89" t="s">
        <v>684</v>
      </c>
      <c r="C89" s="11" t="s">
        <v>660</v>
      </c>
      <c r="D89" s="25">
        <v>8890</v>
      </c>
    </row>
    <row r="90" spans="1:4" ht="12.75">
      <c r="A90" s="11">
        <v>75</v>
      </c>
      <c r="B90" t="s">
        <v>685</v>
      </c>
      <c r="C90" s="11" t="s">
        <v>52</v>
      </c>
      <c r="D90" s="25">
        <v>8816</v>
      </c>
    </row>
    <row r="91" spans="1:4" ht="12.75">
      <c r="A91" s="11">
        <v>76</v>
      </c>
      <c r="B91" t="s">
        <v>686</v>
      </c>
      <c r="C91" s="11" t="s">
        <v>30</v>
      </c>
      <c r="D91" s="25">
        <v>8720</v>
      </c>
    </row>
    <row r="92" spans="1:4" ht="12.75">
      <c r="A92" s="11">
        <v>77</v>
      </c>
      <c r="B92" t="s">
        <v>687</v>
      </c>
      <c r="C92" s="11" t="s">
        <v>451</v>
      </c>
      <c r="D92" s="25">
        <v>8698</v>
      </c>
    </row>
    <row r="93" spans="1:4" ht="12.75">
      <c r="A93" s="11">
        <v>78</v>
      </c>
      <c r="B93" t="s">
        <v>585</v>
      </c>
      <c r="C93" s="11" t="s">
        <v>33</v>
      </c>
      <c r="D93" s="25">
        <v>8647</v>
      </c>
    </row>
    <row r="94" spans="1:4" ht="12.75">
      <c r="A94" s="11">
        <v>79</v>
      </c>
      <c r="B94" t="s">
        <v>688</v>
      </c>
      <c r="C94" s="11" t="s">
        <v>48</v>
      </c>
      <c r="D94" s="25">
        <v>8342</v>
      </c>
    </row>
    <row r="95" spans="1:4" ht="12.75">
      <c r="A95" s="11">
        <v>80</v>
      </c>
      <c r="B95" t="s">
        <v>618</v>
      </c>
      <c r="C95" s="11" t="s">
        <v>128</v>
      </c>
      <c r="D95" s="25">
        <v>7632</v>
      </c>
    </row>
    <row r="96" spans="1:4" ht="12.75">
      <c r="A96" s="11">
        <v>81</v>
      </c>
      <c r="B96" t="s">
        <v>689</v>
      </c>
      <c r="C96" s="11" t="s">
        <v>319</v>
      </c>
      <c r="D96" s="25">
        <v>6907</v>
      </c>
    </row>
    <row r="97" spans="1:4" ht="12.75">
      <c r="A97" s="11">
        <v>82</v>
      </c>
      <c r="B97" t="s">
        <v>690</v>
      </c>
      <c r="C97" s="11" t="s">
        <v>38</v>
      </c>
      <c r="D97" s="25">
        <v>6342</v>
      </c>
    </row>
    <row r="98" spans="1:4" ht="12.75">
      <c r="A98" s="11">
        <v>83</v>
      </c>
      <c r="B98" t="s">
        <v>691</v>
      </c>
      <c r="C98" s="11" t="s">
        <v>662</v>
      </c>
      <c r="D98" s="25">
        <v>5803</v>
      </c>
    </row>
    <row r="99" spans="1:4" ht="12.75">
      <c r="A99" s="11">
        <v>84</v>
      </c>
      <c r="B99" t="s">
        <v>612</v>
      </c>
      <c r="C99" s="11" t="s">
        <v>451</v>
      </c>
      <c r="D99" s="25">
        <v>5785</v>
      </c>
    </row>
    <row r="100" spans="1:4" ht="12.75">
      <c r="A100" s="11">
        <v>85</v>
      </c>
      <c r="B100" t="s">
        <v>692</v>
      </c>
      <c r="C100" s="11" t="s">
        <v>663</v>
      </c>
      <c r="D100" s="25">
        <v>5118</v>
      </c>
    </row>
    <row r="101" spans="1:4" ht="12.75">
      <c r="A101" s="11">
        <v>86</v>
      </c>
      <c r="B101" t="s">
        <v>693</v>
      </c>
      <c r="C101" s="11" t="s">
        <v>319</v>
      </c>
      <c r="D101" s="25">
        <v>4924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27"/>
  <sheetViews>
    <sheetView workbookViewId="0" topLeftCell="A1">
      <selection activeCell="C127" sqref="C127"/>
    </sheetView>
  </sheetViews>
  <sheetFormatPr defaultColWidth="9.140625" defaultRowHeight="12.75"/>
  <cols>
    <col min="1" max="1" width="6.7109375" style="11" customWidth="1"/>
    <col min="2" max="2" width="28.7109375" style="0" customWidth="1"/>
    <col min="3" max="3" width="5.421875" style="11" customWidth="1"/>
    <col min="4" max="4" width="6.57421875" style="25" customWidth="1"/>
    <col min="5" max="5" width="9.7109375" style="0" customWidth="1"/>
    <col min="6" max="6" width="10.00390625" style="0" customWidth="1"/>
    <col min="7" max="7" width="8.7109375" style="0" customWidth="1"/>
    <col min="8" max="8" width="17.140625" style="0" customWidth="1"/>
    <col min="11" max="11" width="9.140625" style="4" customWidth="1"/>
  </cols>
  <sheetData>
    <row r="1" spans="1:4" ht="21" customHeight="1">
      <c r="A1" s="34" t="s">
        <v>694</v>
      </c>
      <c r="B1" s="2"/>
      <c r="C1" s="6"/>
      <c r="D1" s="39"/>
    </row>
    <row r="2" spans="1:9" ht="12.75" customHeight="1">
      <c r="A2" s="34" t="s">
        <v>695</v>
      </c>
      <c r="B2" s="2"/>
      <c r="C2" s="6"/>
      <c r="D2" s="39"/>
      <c r="F2" s="3" t="s">
        <v>2</v>
      </c>
      <c r="G2" t="s">
        <v>696</v>
      </c>
      <c r="H2" t="s">
        <v>697</v>
      </c>
      <c r="I2" s="32" t="s">
        <v>698</v>
      </c>
    </row>
    <row r="3" spans="3:9" ht="12.75" customHeight="1">
      <c r="C3"/>
      <c r="F3" s="3" t="s">
        <v>5</v>
      </c>
      <c r="G3" t="s">
        <v>699</v>
      </c>
      <c r="H3" t="s">
        <v>700</v>
      </c>
      <c r="I3" s="32" t="s">
        <v>701</v>
      </c>
    </row>
    <row r="4" spans="1:9" ht="12.75" customHeight="1">
      <c r="A4" s="32" t="s">
        <v>424</v>
      </c>
      <c r="C4" s="11">
        <v>112</v>
      </c>
      <c r="D4" s="4" t="s">
        <v>9</v>
      </c>
      <c r="F4" s="3" t="s">
        <v>10</v>
      </c>
      <c r="G4" t="s">
        <v>702</v>
      </c>
      <c r="H4" t="s">
        <v>261</v>
      </c>
      <c r="I4" s="32" t="s">
        <v>52</v>
      </c>
    </row>
    <row r="5" spans="3:9" ht="12.75" customHeight="1">
      <c r="C5" s="11">
        <v>21</v>
      </c>
      <c r="D5" s="4" t="s">
        <v>12</v>
      </c>
      <c r="F5" s="3" t="s">
        <v>13</v>
      </c>
      <c r="G5" t="s">
        <v>703</v>
      </c>
      <c r="H5" t="s">
        <v>704</v>
      </c>
      <c r="I5" s="32" t="s">
        <v>705</v>
      </c>
    </row>
    <row r="6" spans="3:9" ht="12.75">
      <c r="C6" s="11">
        <v>9</v>
      </c>
      <c r="D6" s="5" t="s">
        <v>15</v>
      </c>
      <c r="F6" s="3" t="s">
        <v>82</v>
      </c>
      <c r="G6" t="s">
        <v>706</v>
      </c>
      <c r="H6" t="s">
        <v>385</v>
      </c>
      <c r="I6" s="32" t="s">
        <v>566</v>
      </c>
    </row>
    <row r="7" spans="3:9" ht="12.75">
      <c r="C7" s="11">
        <f>F53</f>
        <v>38</v>
      </c>
      <c r="D7" s="25" t="s">
        <v>16</v>
      </c>
      <c r="F7" s="3" t="s">
        <v>120</v>
      </c>
      <c r="G7" t="s">
        <v>421</v>
      </c>
      <c r="H7" t="s">
        <v>388</v>
      </c>
      <c r="I7" s="32" t="s">
        <v>705</v>
      </c>
    </row>
    <row r="8" spans="6:9" ht="12.75">
      <c r="F8" s="3" t="s">
        <v>257</v>
      </c>
      <c r="G8" t="s">
        <v>428</v>
      </c>
      <c r="H8" t="s">
        <v>707</v>
      </c>
      <c r="I8" s="32" t="s">
        <v>708</v>
      </c>
    </row>
    <row r="9" spans="6:9" ht="12.75">
      <c r="F9" s="3" t="s">
        <v>308</v>
      </c>
      <c r="G9" t="s">
        <v>431</v>
      </c>
      <c r="H9" t="s">
        <v>574</v>
      </c>
      <c r="I9" s="32" t="s">
        <v>503</v>
      </c>
    </row>
    <row r="10" spans="6:9" ht="12.75">
      <c r="F10" s="3" t="s">
        <v>311</v>
      </c>
      <c r="G10" t="s">
        <v>432</v>
      </c>
      <c r="H10" t="s">
        <v>709</v>
      </c>
      <c r="I10" s="32" t="s">
        <v>442</v>
      </c>
    </row>
    <row r="11" ht="12.75">
      <c r="E11" s="3"/>
    </row>
    <row r="14" ht="12.75">
      <c r="F14" s="2"/>
    </row>
    <row r="15" spans="1:10" ht="12.75">
      <c r="A15" s="6" t="s">
        <v>17</v>
      </c>
      <c r="B15" s="2" t="s">
        <v>18</v>
      </c>
      <c r="C15" s="6" t="s">
        <v>19</v>
      </c>
      <c r="D15" s="39" t="s">
        <v>20</v>
      </c>
      <c r="F15" s="7" t="s">
        <v>21</v>
      </c>
      <c r="G15" s="6" t="s">
        <v>19</v>
      </c>
      <c r="H15" s="6" t="s">
        <v>22</v>
      </c>
      <c r="I15" s="6" t="s">
        <v>23</v>
      </c>
      <c r="J15" s="8" t="s">
        <v>24</v>
      </c>
    </row>
    <row r="16" spans="1:10" ht="12.75">
      <c r="A16" s="9">
        <v>1</v>
      </c>
      <c r="B16" s="10" t="s">
        <v>127</v>
      </c>
      <c r="C16" s="9" t="s">
        <v>31</v>
      </c>
      <c r="D16" s="25">
        <v>18057</v>
      </c>
      <c r="F16" s="11">
        <v>1</v>
      </c>
      <c r="G16" s="11" t="s">
        <v>26</v>
      </c>
      <c r="H16" s="12">
        <f aca="true" t="shared" si="0" ref="H16:H53">J16/I16/$C$5</f>
        <v>782.4095238095238</v>
      </c>
      <c r="I16" s="11">
        <f aca="true" t="shared" si="1" ref="I16:I53">COUNTIF($C$16:$D$127,G16)</f>
        <v>5</v>
      </c>
      <c r="J16" s="3">
        <f aca="true" t="shared" si="2" ref="J16:J53">SUMIF($C$16:$D$127,G16,$D$16:$D$127)</f>
        <v>82153</v>
      </c>
    </row>
    <row r="17" spans="1:10" ht="12.75">
      <c r="A17" s="13">
        <v>2</v>
      </c>
      <c r="B17" s="14" t="s">
        <v>29</v>
      </c>
      <c r="C17" s="13" t="s">
        <v>30</v>
      </c>
      <c r="D17" s="25">
        <v>16992</v>
      </c>
      <c r="F17" s="11">
        <v>2</v>
      </c>
      <c r="G17" s="11" t="s">
        <v>33</v>
      </c>
      <c r="H17" s="12">
        <f t="shared" si="0"/>
        <v>726.3214285714286</v>
      </c>
      <c r="I17" s="11">
        <f t="shared" si="1"/>
        <v>4</v>
      </c>
      <c r="J17" s="3">
        <f t="shared" si="2"/>
        <v>61011</v>
      </c>
    </row>
    <row r="18" spans="1:10" ht="12.75">
      <c r="A18" s="16">
        <v>3</v>
      </c>
      <c r="B18" s="17" t="s">
        <v>447</v>
      </c>
      <c r="C18" s="16" t="s">
        <v>26</v>
      </c>
      <c r="D18" s="25">
        <v>16730</v>
      </c>
      <c r="F18" s="11">
        <v>3</v>
      </c>
      <c r="G18" s="11" t="s">
        <v>31</v>
      </c>
      <c r="H18" s="12">
        <f t="shared" si="0"/>
        <v>707.2261904761905</v>
      </c>
      <c r="I18" s="11">
        <f t="shared" si="1"/>
        <v>4</v>
      </c>
      <c r="J18" s="3">
        <f t="shared" si="2"/>
        <v>59407</v>
      </c>
    </row>
    <row r="19" spans="1:10" ht="12.75">
      <c r="A19" s="11">
        <v>4</v>
      </c>
      <c r="B19" t="s">
        <v>580</v>
      </c>
      <c r="C19" s="11" t="s">
        <v>26</v>
      </c>
      <c r="D19" s="25">
        <v>16564</v>
      </c>
      <c r="F19" s="11">
        <v>4</v>
      </c>
      <c r="G19" s="11" t="s">
        <v>96</v>
      </c>
      <c r="H19" s="12">
        <f t="shared" si="0"/>
        <v>689.4642857142857</v>
      </c>
      <c r="I19" s="11">
        <f t="shared" si="1"/>
        <v>4</v>
      </c>
      <c r="J19" s="3">
        <f t="shared" si="2"/>
        <v>57915</v>
      </c>
    </row>
    <row r="20" spans="1:10" ht="12.75">
      <c r="A20" s="11">
        <v>5</v>
      </c>
      <c r="B20" t="s">
        <v>390</v>
      </c>
      <c r="C20" s="11" t="s">
        <v>33</v>
      </c>
      <c r="D20" s="25">
        <v>16480</v>
      </c>
      <c r="F20" s="11">
        <v>5</v>
      </c>
      <c r="G20" s="11" t="s">
        <v>30</v>
      </c>
      <c r="H20" s="12">
        <f t="shared" si="0"/>
        <v>666</v>
      </c>
      <c r="I20" s="11">
        <f t="shared" si="1"/>
        <v>4</v>
      </c>
      <c r="J20" s="3">
        <f t="shared" si="2"/>
        <v>55944</v>
      </c>
    </row>
    <row r="21" spans="1:10" ht="12.75">
      <c r="A21" s="11">
        <v>6</v>
      </c>
      <c r="B21" t="s">
        <v>656</v>
      </c>
      <c r="C21" s="11" t="s">
        <v>26</v>
      </c>
      <c r="D21" s="25">
        <v>16368</v>
      </c>
      <c r="F21" s="11">
        <v>6</v>
      </c>
      <c r="G21" s="11" t="s">
        <v>203</v>
      </c>
      <c r="H21" s="12">
        <f t="shared" si="0"/>
        <v>652.952380952381</v>
      </c>
      <c r="I21" s="11">
        <f t="shared" si="1"/>
        <v>3</v>
      </c>
      <c r="J21" s="3">
        <f t="shared" si="2"/>
        <v>41136</v>
      </c>
    </row>
    <row r="22" spans="1:10" ht="12.75">
      <c r="A22" s="11">
        <v>7</v>
      </c>
      <c r="B22" t="s">
        <v>516</v>
      </c>
      <c r="C22" s="11" t="s">
        <v>33</v>
      </c>
      <c r="D22" s="25">
        <v>16362</v>
      </c>
      <c r="F22" s="11">
        <v>7</v>
      </c>
      <c r="G22" s="11" t="s">
        <v>44</v>
      </c>
      <c r="H22" s="12">
        <f t="shared" si="0"/>
        <v>651.6547619047619</v>
      </c>
      <c r="I22" s="11">
        <f t="shared" si="1"/>
        <v>4</v>
      </c>
      <c r="J22" s="3">
        <f t="shared" si="2"/>
        <v>54739</v>
      </c>
    </row>
    <row r="23" spans="1:10" ht="12.75">
      <c r="A23" s="11">
        <v>8</v>
      </c>
      <c r="B23" t="s">
        <v>710</v>
      </c>
      <c r="C23" s="11" t="s">
        <v>26</v>
      </c>
      <c r="D23" s="25">
        <v>16262</v>
      </c>
      <c r="F23" s="11">
        <v>8</v>
      </c>
      <c r="G23" s="11" t="s">
        <v>124</v>
      </c>
      <c r="H23" s="12">
        <f t="shared" si="0"/>
        <v>650.8095238095239</v>
      </c>
      <c r="I23" s="11">
        <f t="shared" si="1"/>
        <v>1</v>
      </c>
      <c r="J23" s="3">
        <f t="shared" si="2"/>
        <v>13667</v>
      </c>
    </row>
    <row r="24" spans="1:10" ht="12.75">
      <c r="A24" s="11">
        <v>9</v>
      </c>
      <c r="B24" t="s">
        <v>654</v>
      </c>
      <c r="C24" s="11" t="s">
        <v>26</v>
      </c>
      <c r="D24" s="25">
        <v>16229</v>
      </c>
      <c r="F24" s="11">
        <v>9</v>
      </c>
      <c r="G24" s="11" t="s">
        <v>395</v>
      </c>
      <c r="H24" s="12">
        <f t="shared" si="0"/>
        <v>645.9166666666666</v>
      </c>
      <c r="I24" s="11">
        <f t="shared" si="1"/>
        <v>4</v>
      </c>
      <c r="J24" s="3">
        <f t="shared" si="2"/>
        <v>54257</v>
      </c>
    </row>
    <row r="25" spans="1:10" ht="12.75">
      <c r="A25" s="11">
        <v>10</v>
      </c>
      <c r="B25" t="s">
        <v>328</v>
      </c>
      <c r="C25" s="11" t="s">
        <v>52</v>
      </c>
      <c r="D25" s="25">
        <v>16007</v>
      </c>
      <c r="F25" s="11">
        <v>10</v>
      </c>
      <c r="G25" s="11" t="s">
        <v>48</v>
      </c>
      <c r="H25" s="12">
        <f t="shared" si="0"/>
        <v>632.6190476190476</v>
      </c>
      <c r="I25" s="11">
        <f t="shared" si="1"/>
        <v>4</v>
      </c>
      <c r="J25" s="3">
        <f t="shared" si="2"/>
        <v>53140</v>
      </c>
    </row>
    <row r="26" spans="1:10" ht="12.75">
      <c r="A26" s="11">
        <v>11</v>
      </c>
      <c r="B26" t="s">
        <v>533</v>
      </c>
      <c r="C26" s="11" t="s">
        <v>28</v>
      </c>
      <c r="D26" s="25">
        <v>15741</v>
      </c>
      <c r="F26" s="11">
        <v>11</v>
      </c>
      <c r="G26" s="11" t="s">
        <v>28</v>
      </c>
      <c r="H26" s="12">
        <f t="shared" si="0"/>
        <v>628.6071428571429</v>
      </c>
      <c r="I26" s="11">
        <f t="shared" si="1"/>
        <v>4</v>
      </c>
      <c r="J26" s="3">
        <f t="shared" si="2"/>
        <v>52803</v>
      </c>
    </row>
    <row r="27" spans="1:10" ht="12.75">
      <c r="A27" s="11">
        <v>12</v>
      </c>
      <c r="B27" t="s">
        <v>711</v>
      </c>
      <c r="C27" s="11" t="s">
        <v>96</v>
      </c>
      <c r="D27" s="25">
        <v>15574</v>
      </c>
      <c r="F27" s="11">
        <v>12</v>
      </c>
      <c r="G27" s="11" t="s">
        <v>38</v>
      </c>
      <c r="H27" s="12">
        <f t="shared" si="0"/>
        <v>583.1190476190476</v>
      </c>
      <c r="I27" s="11">
        <f t="shared" si="1"/>
        <v>4</v>
      </c>
      <c r="J27" s="3">
        <f t="shared" si="2"/>
        <v>48982</v>
      </c>
    </row>
    <row r="28" spans="1:10" ht="12.75">
      <c r="A28" s="11">
        <v>13</v>
      </c>
      <c r="B28" t="s">
        <v>469</v>
      </c>
      <c r="C28" s="11" t="s">
        <v>30</v>
      </c>
      <c r="D28" s="25">
        <v>15451</v>
      </c>
      <c r="F28" s="11">
        <v>13</v>
      </c>
      <c r="G28" s="11" t="s">
        <v>52</v>
      </c>
      <c r="H28" s="12">
        <f t="shared" si="0"/>
        <v>578.984126984127</v>
      </c>
      <c r="I28" s="11">
        <f t="shared" si="1"/>
        <v>3</v>
      </c>
      <c r="J28" s="3">
        <f t="shared" si="2"/>
        <v>36476</v>
      </c>
    </row>
    <row r="29" spans="1:10" ht="12.75">
      <c r="A29" s="11">
        <v>14</v>
      </c>
      <c r="B29" t="s">
        <v>397</v>
      </c>
      <c r="C29" s="11" t="s">
        <v>395</v>
      </c>
      <c r="D29" s="25">
        <v>15443</v>
      </c>
      <c r="F29" s="11">
        <v>14</v>
      </c>
      <c r="G29" s="11" t="s">
        <v>513</v>
      </c>
      <c r="H29" s="12">
        <f t="shared" si="0"/>
        <v>575.2857142857143</v>
      </c>
      <c r="I29" s="11">
        <f t="shared" si="1"/>
        <v>3</v>
      </c>
      <c r="J29" s="3">
        <f t="shared" si="2"/>
        <v>36243</v>
      </c>
    </row>
    <row r="30" spans="1:10" ht="12.75">
      <c r="A30" s="11">
        <v>15</v>
      </c>
      <c r="B30" t="s">
        <v>672</v>
      </c>
      <c r="C30" s="11" t="s">
        <v>128</v>
      </c>
      <c r="D30" s="25">
        <v>15223</v>
      </c>
      <c r="F30" s="11">
        <v>15</v>
      </c>
      <c r="G30" s="11" t="s">
        <v>201</v>
      </c>
      <c r="H30" s="12">
        <f t="shared" si="0"/>
        <v>554.1904761904761</v>
      </c>
      <c r="I30" s="11">
        <f t="shared" si="1"/>
        <v>4</v>
      </c>
      <c r="J30" s="3">
        <f t="shared" si="2"/>
        <v>46552</v>
      </c>
    </row>
    <row r="31" spans="1:10" ht="12.75">
      <c r="A31" s="11">
        <v>16</v>
      </c>
      <c r="B31" t="s">
        <v>466</v>
      </c>
      <c r="C31" s="11" t="s">
        <v>44</v>
      </c>
      <c r="D31" s="25">
        <v>15193</v>
      </c>
      <c r="F31" s="11">
        <v>16</v>
      </c>
      <c r="G31" s="11" t="s">
        <v>128</v>
      </c>
      <c r="H31" s="12">
        <f t="shared" si="0"/>
        <v>552.5</v>
      </c>
      <c r="I31" s="11">
        <f t="shared" si="1"/>
        <v>2</v>
      </c>
      <c r="J31" s="3">
        <f t="shared" si="2"/>
        <v>23205</v>
      </c>
    </row>
    <row r="32" spans="1:10" ht="12.75">
      <c r="A32" s="11">
        <v>17</v>
      </c>
      <c r="B32" s="26" t="s">
        <v>286</v>
      </c>
      <c r="C32" s="11" t="s">
        <v>203</v>
      </c>
      <c r="D32" s="25">
        <v>15052</v>
      </c>
      <c r="F32" s="11">
        <v>17</v>
      </c>
      <c r="G32" s="11" t="s">
        <v>163</v>
      </c>
      <c r="H32" s="12">
        <f t="shared" si="0"/>
        <v>537.797619047619</v>
      </c>
      <c r="I32" s="11">
        <f t="shared" si="1"/>
        <v>4</v>
      </c>
      <c r="J32" s="3">
        <f t="shared" si="2"/>
        <v>45175</v>
      </c>
    </row>
    <row r="33" spans="1:10" ht="12.75">
      <c r="A33" s="11">
        <v>18</v>
      </c>
      <c r="B33" t="s">
        <v>712</v>
      </c>
      <c r="C33" s="11" t="s">
        <v>44</v>
      </c>
      <c r="D33" s="25">
        <v>14891</v>
      </c>
      <c r="F33" s="11">
        <v>18</v>
      </c>
      <c r="G33" s="11" t="s">
        <v>50</v>
      </c>
      <c r="H33" s="12">
        <f t="shared" si="0"/>
        <v>533.8095238095239</v>
      </c>
      <c r="I33" s="11">
        <f t="shared" si="1"/>
        <v>2</v>
      </c>
      <c r="J33" s="3">
        <f t="shared" si="2"/>
        <v>22420</v>
      </c>
    </row>
    <row r="34" spans="1:10" ht="12.75">
      <c r="A34" s="11">
        <v>19</v>
      </c>
      <c r="B34" t="s">
        <v>668</v>
      </c>
      <c r="C34" s="11" t="s">
        <v>96</v>
      </c>
      <c r="D34" s="25">
        <v>14885</v>
      </c>
      <c r="F34" s="11">
        <v>19</v>
      </c>
      <c r="G34" s="11" t="s">
        <v>130</v>
      </c>
      <c r="H34" s="12">
        <f t="shared" si="0"/>
        <v>517.6031746031746</v>
      </c>
      <c r="I34" s="11">
        <f t="shared" si="1"/>
        <v>3</v>
      </c>
      <c r="J34" s="3">
        <f t="shared" si="2"/>
        <v>32609</v>
      </c>
    </row>
    <row r="35" spans="1:10" ht="12.75">
      <c r="A35" s="11">
        <v>20</v>
      </c>
      <c r="B35" s="18" t="s">
        <v>318</v>
      </c>
      <c r="C35" s="11" t="s">
        <v>203</v>
      </c>
      <c r="D35" s="25">
        <v>14848</v>
      </c>
      <c r="F35" s="11">
        <v>20</v>
      </c>
      <c r="G35" s="11" t="s">
        <v>46</v>
      </c>
      <c r="H35" s="12">
        <f t="shared" si="0"/>
        <v>506.9047619047619</v>
      </c>
      <c r="I35" s="11">
        <f t="shared" si="1"/>
        <v>2</v>
      </c>
      <c r="J35" s="3">
        <f t="shared" si="2"/>
        <v>21290</v>
      </c>
    </row>
    <row r="36" spans="1:10" ht="12.75">
      <c r="A36" s="11">
        <v>21</v>
      </c>
      <c r="B36" t="s">
        <v>482</v>
      </c>
      <c r="C36" s="11" t="s">
        <v>31</v>
      </c>
      <c r="D36" s="25">
        <v>14747</v>
      </c>
      <c r="F36" s="11">
        <v>21</v>
      </c>
      <c r="G36" s="11" t="s">
        <v>319</v>
      </c>
      <c r="H36" s="12">
        <f t="shared" si="0"/>
        <v>504.5</v>
      </c>
      <c r="I36" s="11">
        <f t="shared" si="1"/>
        <v>2</v>
      </c>
      <c r="J36" s="3">
        <f t="shared" si="2"/>
        <v>21189</v>
      </c>
    </row>
    <row r="37" spans="1:10" ht="12.75">
      <c r="A37" s="11">
        <v>22</v>
      </c>
      <c r="B37" t="s">
        <v>713</v>
      </c>
      <c r="C37" s="11" t="s">
        <v>31</v>
      </c>
      <c r="D37" s="25">
        <v>14366</v>
      </c>
      <c r="F37" s="11">
        <v>22</v>
      </c>
      <c r="G37" s="11" t="s">
        <v>87</v>
      </c>
      <c r="H37" s="12">
        <f t="shared" si="0"/>
        <v>500.9047619047619</v>
      </c>
      <c r="I37" s="11">
        <f t="shared" si="1"/>
        <v>4</v>
      </c>
      <c r="J37" s="3">
        <f t="shared" si="2"/>
        <v>42076</v>
      </c>
    </row>
    <row r="38" spans="1:10" ht="12.75">
      <c r="A38" s="11">
        <v>23</v>
      </c>
      <c r="B38" t="s">
        <v>412</v>
      </c>
      <c r="C38" s="11" t="s">
        <v>38</v>
      </c>
      <c r="D38" s="25">
        <v>14318</v>
      </c>
      <c r="F38" s="11">
        <v>23</v>
      </c>
      <c r="G38" s="11" t="s">
        <v>42</v>
      </c>
      <c r="H38" s="12">
        <f t="shared" si="0"/>
        <v>492.17460317460313</v>
      </c>
      <c r="I38" s="11">
        <f t="shared" si="1"/>
        <v>3</v>
      </c>
      <c r="J38" s="3">
        <f t="shared" si="2"/>
        <v>31007</v>
      </c>
    </row>
    <row r="39" spans="1:10" ht="12.75">
      <c r="A39" s="11">
        <v>24</v>
      </c>
      <c r="B39" t="s">
        <v>714</v>
      </c>
      <c r="C39" s="11" t="s">
        <v>33</v>
      </c>
      <c r="D39" s="25">
        <v>14296</v>
      </c>
      <c r="F39" s="11">
        <v>24</v>
      </c>
      <c r="G39" s="11" t="s">
        <v>593</v>
      </c>
      <c r="H39" s="12">
        <f t="shared" si="0"/>
        <v>477.11111111111114</v>
      </c>
      <c r="I39" s="11">
        <f t="shared" si="1"/>
        <v>3</v>
      </c>
      <c r="J39" s="3">
        <f t="shared" si="2"/>
        <v>30058</v>
      </c>
    </row>
    <row r="40" spans="1:10" ht="12.75">
      <c r="A40" s="11">
        <v>25</v>
      </c>
      <c r="B40" t="s">
        <v>396</v>
      </c>
      <c r="C40" s="11" t="s">
        <v>130</v>
      </c>
      <c r="D40" s="25">
        <v>14238</v>
      </c>
      <c r="F40" s="11">
        <v>25</v>
      </c>
      <c r="G40" s="11" t="s">
        <v>584</v>
      </c>
      <c r="H40" s="12">
        <f t="shared" si="0"/>
        <v>457.5873015873016</v>
      </c>
      <c r="I40" s="11">
        <f t="shared" si="1"/>
        <v>3</v>
      </c>
      <c r="J40" s="3">
        <f t="shared" si="2"/>
        <v>28828</v>
      </c>
    </row>
    <row r="41" spans="1:10" ht="12.75">
      <c r="A41" s="11">
        <v>26</v>
      </c>
      <c r="B41" t="s">
        <v>715</v>
      </c>
      <c r="C41" s="11" t="s">
        <v>96</v>
      </c>
      <c r="D41" s="25">
        <v>14103</v>
      </c>
      <c r="F41" s="11">
        <v>26</v>
      </c>
      <c r="G41" s="11" t="s">
        <v>512</v>
      </c>
      <c r="H41" s="12">
        <f t="shared" si="0"/>
        <v>450.8809523809524</v>
      </c>
      <c r="I41" s="11">
        <f t="shared" si="1"/>
        <v>2</v>
      </c>
      <c r="J41" s="3">
        <f t="shared" si="2"/>
        <v>18937</v>
      </c>
    </row>
    <row r="42" spans="1:10" ht="12.75">
      <c r="A42" s="11">
        <v>27</v>
      </c>
      <c r="B42" t="s">
        <v>716</v>
      </c>
      <c r="C42" s="11" t="s">
        <v>48</v>
      </c>
      <c r="D42" s="25">
        <v>14050</v>
      </c>
      <c r="F42" s="11">
        <v>27</v>
      </c>
      <c r="G42" s="11" t="s">
        <v>660</v>
      </c>
      <c r="H42" s="12">
        <f t="shared" si="0"/>
        <v>435.1904761904762</v>
      </c>
      <c r="I42" s="11">
        <f t="shared" si="1"/>
        <v>1</v>
      </c>
      <c r="J42" s="3">
        <f t="shared" si="2"/>
        <v>9139</v>
      </c>
    </row>
    <row r="43" spans="1:10" ht="12.75">
      <c r="A43" s="11">
        <v>28</v>
      </c>
      <c r="B43" t="s">
        <v>411</v>
      </c>
      <c r="C43" s="11" t="s">
        <v>395</v>
      </c>
      <c r="D43" s="25">
        <v>13938</v>
      </c>
      <c r="F43" s="11">
        <v>28</v>
      </c>
      <c r="G43" s="11" t="s">
        <v>90</v>
      </c>
      <c r="H43" s="12">
        <f t="shared" si="0"/>
        <v>432.7738095238095</v>
      </c>
      <c r="I43" s="11">
        <f t="shared" si="1"/>
        <v>4</v>
      </c>
      <c r="J43" s="3">
        <f t="shared" si="2"/>
        <v>36353</v>
      </c>
    </row>
    <row r="44" spans="1:10" ht="12.75">
      <c r="A44" s="11">
        <v>29</v>
      </c>
      <c r="B44" t="s">
        <v>444</v>
      </c>
      <c r="C44" s="11" t="s">
        <v>48</v>
      </c>
      <c r="D44" s="25">
        <v>13882</v>
      </c>
      <c r="F44" s="11">
        <v>29</v>
      </c>
      <c r="G44" s="11" t="s">
        <v>39</v>
      </c>
      <c r="H44" s="12">
        <f t="shared" si="0"/>
        <v>426.5</v>
      </c>
      <c r="I44" s="11">
        <f t="shared" si="1"/>
        <v>4</v>
      </c>
      <c r="J44" s="3">
        <f t="shared" si="2"/>
        <v>35826</v>
      </c>
    </row>
    <row r="45" spans="1:10" ht="12.75">
      <c r="A45" s="11">
        <v>30</v>
      </c>
      <c r="B45" t="s">
        <v>717</v>
      </c>
      <c r="C45" s="11" t="s">
        <v>33</v>
      </c>
      <c r="D45" s="25">
        <v>13873</v>
      </c>
      <c r="F45" s="11">
        <v>30</v>
      </c>
      <c r="G45" s="11" t="s">
        <v>591</v>
      </c>
      <c r="H45" s="12">
        <f t="shared" si="0"/>
        <v>377.26190476190476</v>
      </c>
      <c r="I45" s="11">
        <f t="shared" si="1"/>
        <v>2</v>
      </c>
      <c r="J45" s="3">
        <f t="shared" si="2"/>
        <v>15845</v>
      </c>
    </row>
    <row r="46" spans="1:10" ht="12.75">
      <c r="A46" s="11">
        <v>31</v>
      </c>
      <c r="B46" t="s">
        <v>586</v>
      </c>
      <c r="C46" s="11" t="s">
        <v>48</v>
      </c>
      <c r="D46" s="25">
        <v>13731</v>
      </c>
      <c r="F46" s="11">
        <v>31</v>
      </c>
      <c r="G46" s="11" t="s">
        <v>321</v>
      </c>
      <c r="H46" s="12">
        <f t="shared" si="0"/>
        <v>365.57142857142856</v>
      </c>
      <c r="I46" s="11">
        <f t="shared" si="1"/>
        <v>3</v>
      </c>
      <c r="J46" s="3">
        <f t="shared" si="2"/>
        <v>23031</v>
      </c>
    </row>
    <row r="47" spans="1:10" ht="12.75">
      <c r="A47" s="11">
        <v>32</v>
      </c>
      <c r="B47" t="s">
        <v>718</v>
      </c>
      <c r="C47" s="11" t="s">
        <v>124</v>
      </c>
      <c r="D47" s="25">
        <v>13667</v>
      </c>
      <c r="F47" s="11">
        <v>32</v>
      </c>
      <c r="G47" s="11" t="s">
        <v>451</v>
      </c>
      <c r="H47" s="12">
        <f t="shared" si="0"/>
        <v>355.0952380952381</v>
      </c>
      <c r="I47" s="11">
        <f t="shared" si="1"/>
        <v>2</v>
      </c>
      <c r="J47" s="3">
        <f t="shared" si="2"/>
        <v>14914</v>
      </c>
    </row>
    <row r="48" spans="1:10" ht="12.75">
      <c r="A48" s="11">
        <v>33</v>
      </c>
      <c r="B48" t="s">
        <v>666</v>
      </c>
      <c r="C48" s="11" t="s">
        <v>28</v>
      </c>
      <c r="D48" s="25">
        <v>13656</v>
      </c>
      <c r="F48" s="11">
        <v>33</v>
      </c>
      <c r="G48" s="11" t="s">
        <v>590</v>
      </c>
      <c r="H48" s="12">
        <f t="shared" si="0"/>
        <v>351.06349206349205</v>
      </c>
      <c r="I48" s="11">
        <f t="shared" si="1"/>
        <v>3</v>
      </c>
      <c r="J48" s="3">
        <f t="shared" si="2"/>
        <v>22117</v>
      </c>
    </row>
    <row r="49" spans="1:10" ht="12.75">
      <c r="A49" s="11">
        <v>34</v>
      </c>
      <c r="B49" t="s">
        <v>719</v>
      </c>
      <c r="C49" s="11" t="s">
        <v>46</v>
      </c>
      <c r="D49" s="25">
        <v>13571</v>
      </c>
      <c r="F49" s="11">
        <v>34</v>
      </c>
      <c r="G49" s="11" t="s">
        <v>662</v>
      </c>
      <c r="H49" s="12">
        <f t="shared" si="0"/>
        <v>321.4761904761905</v>
      </c>
      <c r="I49" s="11">
        <f t="shared" si="1"/>
        <v>1</v>
      </c>
      <c r="J49" s="3">
        <f t="shared" si="2"/>
        <v>6751</v>
      </c>
    </row>
    <row r="50" spans="1:10" ht="12.75">
      <c r="A50" s="11">
        <v>35</v>
      </c>
      <c r="B50" t="s">
        <v>542</v>
      </c>
      <c r="C50" s="11" t="s">
        <v>38</v>
      </c>
      <c r="D50" s="25">
        <v>13499</v>
      </c>
      <c r="F50" s="11">
        <v>35</v>
      </c>
      <c r="G50" s="11" t="s">
        <v>266</v>
      </c>
      <c r="H50" s="12">
        <f t="shared" si="0"/>
        <v>313.76190476190476</v>
      </c>
      <c r="I50" s="11">
        <f t="shared" si="1"/>
        <v>1</v>
      </c>
      <c r="J50" s="3">
        <f t="shared" si="2"/>
        <v>6589</v>
      </c>
    </row>
    <row r="51" spans="1:10" ht="12.75">
      <c r="A51" s="11">
        <v>36</v>
      </c>
      <c r="B51" t="s">
        <v>720</v>
      </c>
      <c r="C51" s="11" t="s">
        <v>513</v>
      </c>
      <c r="D51" s="25">
        <v>13426</v>
      </c>
      <c r="F51" s="11">
        <v>36</v>
      </c>
      <c r="G51" s="11" t="s">
        <v>721</v>
      </c>
      <c r="H51" s="12">
        <f t="shared" si="0"/>
        <v>261.3095238095238</v>
      </c>
      <c r="I51" s="11">
        <f t="shared" si="1"/>
        <v>4</v>
      </c>
      <c r="J51" s="3">
        <f t="shared" si="2"/>
        <v>21950</v>
      </c>
    </row>
    <row r="52" spans="1:10" ht="12.75">
      <c r="A52" s="11">
        <v>37</v>
      </c>
      <c r="B52" t="s">
        <v>460</v>
      </c>
      <c r="C52" s="11" t="s">
        <v>96</v>
      </c>
      <c r="D52" s="25">
        <v>13353</v>
      </c>
      <c r="F52" s="11">
        <v>37</v>
      </c>
      <c r="G52" s="11" t="s">
        <v>722</v>
      </c>
      <c r="H52" s="12">
        <f t="shared" si="0"/>
        <v>250.61904761904762</v>
      </c>
      <c r="I52" s="11">
        <f t="shared" si="1"/>
        <v>1</v>
      </c>
      <c r="J52" s="3">
        <f t="shared" si="2"/>
        <v>5263</v>
      </c>
    </row>
    <row r="53" spans="1:10" ht="12.75">
      <c r="A53" s="11">
        <v>38</v>
      </c>
      <c r="B53" t="s">
        <v>458</v>
      </c>
      <c r="C53" s="11" t="s">
        <v>44</v>
      </c>
      <c r="D53" s="25">
        <v>13059</v>
      </c>
      <c r="F53" s="11">
        <v>38</v>
      </c>
      <c r="G53" s="11" t="s">
        <v>592</v>
      </c>
      <c r="H53" s="12">
        <f t="shared" si="0"/>
        <v>108.14285714285714</v>
      </c>
      <c r="I53" s="11">
        <f t="shared" si="1"/>
        <v>1</v>
      </c>
      <c r="J53" s="3">
        <f t="shared" si="2"/>
        <v>2271</v>
      </c>
    </row>
    <row r="54" spans="1:4" ht="12.75">
      <c r="A54" s="11">
        <v>39</v>
      </c>
      <c r="B54" t="s">
        <v>667</v>
      </c>
      <c r="C54" s="11" t="s">
        <v>28</v>
      </c>
      <c r="D54" s="25">
        <v>12998</v>
      </c>
    </row>
    <row r="55" spans="1:4" ht="12.75">
      <c r="A55" s="11">
        <v>40</v>
      </c>
      <c r="B55" t="s">
        <v>723</v>
      </c>
      <c r="C55" s="11" t="s">
        <v>90</v>
      </c>
      <c r="D55" s="25">
        <v>12952</v>
      </c>
    </row>
    <row r="56" spans="1:10" ht="12.75">
      <c r="A56" s="11">
        <v>41</v>
      </c>
      <c r="B56" t="s">
        <v>724</v>
      </c>
      <c r="C56" s="11" t="s">
        <v>593</v>
      </c>
      <c r="D56" s="25">
        <v>12908</v>
      </c>
      <c r="H56" s="19" t="s">
        <v>55</v>
      </c>
      <c r="I56" s="20">
        <f>I31+I48</f>
        <v>5</v>
      </c>
      <c r="J56" s="21">
        <f aca="true" t="shared" si="3" ref="J56:J61">I56/I$62</f>
        <v>0.044642857142857144</v>
      </c>
    </row>
    <row r="57" spans="1:10" ht="12.75">
      <c r="A57" s="11">
        <v>42</v>
      </c>
      <c r="B57" t="s">
        <v>664</v>
      </c>
      <c r="C57" s="11" t="s">
        <v>395</v>
      </c>
      <c r="D57" s="25">
        <v>12607</v>
      </c>
      <c r="H57" s="19" t="s">
        <v>57</v>
      </c>
      <c r="I57" s="20">
        <f>I19+I23+I46+I50+I52+I53</f>
        <v>11</v>
      </c>
      <c r="J57" s="21">
        <f t="shared" si="3"/>
        <v>0.09821428571428571</v>
      </c>
    </row>
    <row r="58" spans="1:10" ht="12.75">
      <c r="A58" s="11">
        <v>43</v>
      </c>
      <c r="B58" t="s">
        <v>725</v>
      </c>
      <c r="C58" s="11" t="s">
        <v>321</v>
      </c>
      <c r="D58" s="25">
        <v>12415</v>
      </c>
      <c r="H58" s="19" t="s">
        <v>59</v>
      </c>
      <c r="I58" s="20">
        <f>I17+I18+I20+I21+I22+I24+I25+I27+I28+I29+I32+I33+I34+I35+I37+I38+I39+I40+I41+I42+I44+I45+I47+I49+I51</f>
        <v>77</v>
      </c>
      <c r="J58" s="21">
        <f t="shared" si="3"/>
        <v>0.6875</v>
      </c>
    </row>
    <row r="59" spans="1:10" ht="12.75">
      <c r="A59" s="11">
        <v>44</v>
      </c>
      <c r="B59" t="s">
        <v>462</v>
      </c>
      <c r="C59" s="11" t="s">
        <v>201</v>
      </c>
      <c r="D59" s="25">
        <v>12411</v>
      </c>
      <c r="H59" s="19" t="s">
        <v>61</v>
      </c>
      <c r="I59" s="20">
        <f>I16+I43</f>
        <v>9</v>
      </c>
      <c r="J59" s="21">
        <f t="shared" si="3"/>
        <v>0.08035714285714286</v>
      </c>
    </row>
    <row r="60" spans="1:10" ht="12.75">
      <c r="A60" s="11">
        <v>45</v>
      </c>
      <c r="B60" t="s">
        <v>726</v>
      </c>
      <c r="C60" s="11" t="s">
        <v>395</v>
      </c>
      <c r="D60" s="25">
        <v>12269</v>
      </c>
      <c r="H60" s="19" t="s">
        <v>63</v>
      </c>
      <c r="I60" s="20">
        <f>I26</f>
        <v>4</v>
      </c>
      <c r="J60" s="21">
        <f t="shared" si="3"/>
        <v>0.03571428571428571</v>
      </c>
    </row>
    <row r="61" spans="1:10" ht="12.75">
      <c r="A61" s="11">
        <v>46</v>
      </c>
      <c r="B61" t="s">
        <v>514</v>
      </c>
      <c r="C61" s="11" t="s">
        <v>31</v>
      </c>
      <c r="D61" s="25">
        <v>12237</v>
      </c>
      <c r="H61" s="22" t="s">
        <v>65</v>
      </c>
      <c r="I61" s="20">
        <f>I30+I36</f>
        <v>6</v>
      </c>
      <c r="J61" s="21">
        <f t="shared" si="3"/>
        <v>0.05357142857142857</v>
      </c>
    </row>
    <row r="62" spans="1:10" ht="12.75">
      <c r="A62" s="11">
        <v>47</v>
      </c>
      <c r="B62" t="s">
        <v>265</v>
      </c>
      <c r="C62" s="11" t="s">
        <v>50</v>
      </c>
      <c r="D62" s="25">
        <v>12163</v>
      </c>
      <c r="I62" s="4">
        <f>SUM(I56:I61)</f>
        <v>112</v>
      </c>
      <c r="J62" s="23">
        <f>SUM(J56:J61)</f>
        <v>1</v>
      </c>
    </row>
    <row r="63" spans="1:4" ht="12.75">
      <c r="A63" s="11">
        <v>48</v>
      </c>
      <c r="B63" s="18" t="s">
        <v>727</v>
      </c>
      <c r="C63" s="11" t="s">
        <v>87</v>
      </c>
      <c r="D63" s="25">
        <v>12129</v>
      </c>
    </row>
    <row r="64" spans="1:4" ht="12.75">
      <c r="A64" s="11">
        <v>49</v>
      </c>
      <c r="B64" t="s">
        <v>538</v>
      </c>
      <c r="C64" s="11" t="s">
        <v>163</v>
      </c>
      <c r="D64" s="25">
        <v>12049</v>
      </c>
    </row>
    <row r="65" spans="1:4" ht="12.75">
      <c r="A65" s="11">
        <v>50</v>
      </c>
      <c r="B65" t="s">
        <v>728</v>
      </c>
      <c r="C65" s="11" t="s">
        <v>87</v>
      </c>
      <c r="D65" s="25">
        <v>11993</v>
      </c>
    </row>
    <row r="66" spans="1:4" ht="12.75">
      <c r="A66" s="11">
        <v>51</v>
      </c>
      <c r="B66" t="s">
        <v>608</v>
      </c>
      <c r="C66" s="11" t="s">
        <v>201</v>
      </c>
      <c r="D66" s="25">
        <v>11871</v>
      </c>
    </row>
    <row r="67" spans="1:4" ht="12.75">
      <c r="A67" s="11">
        <v>52</v>
      </c>
      <c r="B67" t="s">
        <v>729</v>
      </c>
      <c r="C67" s="11" t="s">
        <v>39</v>
      </c>
      <c r="D67" s="25">
        <v>11829</v>
      </c>
    </row>
    <row r="68" spans="1:4" ht="12.75">
      <c r="A68" s="11">
        <v>53</v>
      </c>
      <c r="B68" t="s">
        <v>686</v>
      </c>
      <c r="C68" s="11" t="s">
        <v>30</v>
      </c>
      <c r="D68" s="25">
        <v>11822</v>
      </c>
    </row>
    <row r="69" spans="1:4" ht="12.75">
      <c r="A69" s="11">
        <v>54</v>
      </c>
      <c r="B69" t="s">
        <v>279</v>
      </c>
      <c r="C69" s="11" t="s">
        <v>90</v>
      </c>
      <c r="D69" s="25">
        <v>11761</v>
      </c>
    </row>
    <row r="70" spans="1:4" ht="12.75">
      <c r="A70" s="11">
        <v>55</v>
      </c>
      <c r="B70" t="s">
        <v>730</v>
      </c>
      <c r="C70" s="11" t="s">
        <v>30</v>
      </c>
      <c r="D70" s="25">
        <v>11679</v>
      </c>
    </row>
    <row r="71" spans="1:4" ht="12.75">
      <c r="A71" s="11">
        <v>56</v>
      </c>
      <c r="B71" t="s">
        <v>134</v>
      </c>
      <c r="C71" s="11" t="s">
        <v>44</v>
      </c>
      <c r="D71" s="25">
        <v>11596</v>
      </c>
    </row>
    <row r="72" spans="1:4" ht="12.75">
      <c r="A72" s="11">
        <v>57</v>
      </c>
      <c r="B72" t="s">
        <v>602</v>
      </c>
      <c r="C72" s="11" t="s">
        <v>513</v>
      </c>
      <c r="D72" s="25">
        <v>11589</v>
      </c>
    </row>
    <row r="73" spans="1:4" ht="12.75">
      <c r="A73" s="11">
        <v>58</v>
      </c>
      <c r="B73" t="s">
        <v>731</v>
      </c>
      <c r="C73" s="11" t="s">
        <v>48</v>
      </c>
      <c r="D73" s="25">
        <v>11477</v>
      </c>
    </row>
    <row r="74" spans="1:4" ht="12.75">
      <c r="A74" s="11">
        <v>59</v>
      </c>
      <c r="B74" t="s">
        <v>732</v>
      </c>
      <c r="C74" s="11" t="s">
        <v>163</v>
      </c>
      <c r="D74" s="25">
        <v>11361</v>
      </c>
    </row>
    <row r="75" spans="1:4" ht="12.75">
      <c r="A75" s="11">
        <v>60</v>
      </c>
      <c r="B75" t="s">
        <v>530</v>
      </c>
      <c r="C75" s="11" t="s">
        <v>512</v>
      </c>
      <c r="D75" s="25">
        <v>11337</v>
      </c>
    </row>
    <row r="76" spans="1:4" ht="12.75">
      <c r="A76" s="11">
        <v>61</v>
      </c>
      <c r="B76" t="s">
        <v>733</v>
      </c>
      <c r="C76" s="11" t="s">
        <v>42</v>
      </c>
      <c r="D76" s="25">
        <v>11311</v>
      </c>
    </row>
    <row r="77" spans="1:4" ht="12.75">
      <c r="A77" s="11">
        <v>62</v>
      </c>
      <c r="B77" t="s">
        <v>734</v>
      </c>
      <c r="C77" s="11" t="s">
        <v>319</v>
      </c>
      <c r="D77" s="25">
        <v>11292</v>
      </c>
    </row>
    <row r="78" spans="1:4" ht="12.75">
      <c r="A78" s="11">
        <v>63</v>
      </c>
      <c r="B78" t="s">
        <v>583</v>
      </c>
      <c r="C78" s="11" t="s">
        <v>38</v>
      </c>
      <c r="D78" s="25">
        <v>11285</v>
      </c>
    </row>
    <row r="79" spans="1:4" ht="12.75">
      <c r="A79" s="11">
        <v>64</v>
      </c>
      <c r="B79" t="s">
        <v>735</v>
      </c>
      <c r="C79" s="11" t="s">
        <v>203</v>
      </c>
      <c r="D79" s="25">
        <v>11236</v>
      </c>
    </row>
    <row r="80" spans="1:4" ht="12.75">
      <c r="A80" s="11">
        <v>65</v>
      </c>
      <c r="B80" t="s">
        <v>736</v>
      </c>
      <c r="C80" s="11" t="s">
        <v>513</v>
      </c>
      <c r="D80" s="25">
        <v>11228</v>
      </c>
    </row>
    <row r="81" spans="1:4" ht="12.75">
      <c r="A81" s="11">
        <v>66</v>
      </c>
      <c r="B81" t="s">
        <v>597</v>
      </c>
      <c r="C81" s="11" t="s">
        <v>163</v>
      </c>
      <c r="D81" s="25">
        <v>11219</v>
      </c>
    </row>
    <row r="82" spans="1:4" ht="12.75">
      <c r="A82" s="11">
        <v>67</v>
      </c>
      <c r="B82" t="s">
        <v>737</v>
      </c>
      <c r="C82" s="11" t="s">
        <v>201</v>
      </c>
      <c r="D82" s="25">
        <v>11193</v>
      </c>
    </row>
    <row r="83" spans="1:4" ht="12.75">
      <c r="A83" s="11">
        <v>68</v>
      </c>
      <c r="B83" t="s">
        <v>226</v>
      </c>
      <c r="C83" s="11" t="s">
        <v>130</v>
      </c>
      <c r="D83" s="25">
        <v>11127</v>
      </c>
    </row>
    <row r="84" spans="1:4" ht="12.75">
      <c r="A84" s="11">
        <v>69</v>
      </c>
      <c r="B84" t="s">
        <v>738</v>
      </c>
      <c r="C84" s="11" t="s">
        <v>201</v>
      </c>
      <c r="D84" s="25">
        <v>11077</v>
      </c>
    </row>
    <row r="85" spans="1:4" ht="12.75">
      <c r="A85" s="11">
        <v>70</v>
      </c>
      <c r="B85" t="s">
        <v>652</v>
      </c>
      <c r="C85" s="11" t="s">
        <v>52</v>
      </c>
      <c r="D85" s="25">
        <v>11063</v>
      </c>
    </row>
    <row r="86" spans="1:4" ht="12.75">
      <c r="A86" s="11">
        <v>71</v>
      </c>
      <c r="B86" t="s">
        <v>739</v>
      </c>
      <c r="C86" s="11" t="s">
        <v>584</v>
      </c>
      <c r="D86" s="25">
        <v>10671</v>
      </c>
    </row>
    <row r="87" spans="1:4" ht="12.75">
      <c r="A87" s="11">
        <v>72</v>
      </c>
      <c r="B87" t="s">
        <v>599</v>
      </c>
      <c r="C87" s="11" t="s">
        <v>163</v>
      </c>
      <c r="D87" s="25">
        <v>10546</v>
      </c>
    </row>
    <row r="88" spans="1:4" ht="12.75">
      <c r="A88" s="11">
        <v>73</v>
      </c>
      <c r="B88" t="s">
        <v>740</v>
      </c>
      <c r="C88" s="11" t="s">
        <v>591</v>
      </c>
      <c r="D88" s="25">
        <v>10519</v>
      </c>
    </row>
    <row r="89" spans="1:4" ht="12.75">
      <c r="A89" s="11">
        <v>74</v>
      </c>
      <c r="B89" t="s">
        <v>528</v>
      </c>
      <c r="C89" s="11" t="s">
        <v>28</v>
      </c>
      <c r="D89" s="25">
        <v>10408</v>
      </c>
    </row>
    <row r="90" spans="1:4" ht="12.75">
      <c r="A90" s="11">
        <v>75</v>
      </c>
      <c r="B90" t="s">
        <v>741</v>
      </c>
      <c r="C90" s="11" t="s">
        <v>90</v>
      </c>
      <c r="D90" s="25">
        <v>10260</v>
      </c>
    </row>
    <row r="91" spans="1:4" ht="12.75">
      <c r="A91" s="11">
        <v>76</v>
      </c>
      <c r="B91" t="s">
        <v>490</v>
      </c>
      <c r="C91" s="11" t="s">
        <v>50</v>
      </c>
      <c r="D91" s="25">
        <v>10257</v>
      </c>
    </row>
    <row r="92" spans="1:4" ht="12.75">
      <c r="A92" s="11">
        <v>77</v>
      </c>
      <c r="B92" t="s">
        <v>675</v>
      </c>
      <c r="C92" s="11" t="s">
        <v>584</v>
      </c>
      <c r="D92" s="25">
        <v>10232</v>
      </c>
    </row>
    <row r="93" spans="1:4" ht="12.75">
      <c r="A93" s="11">
        <v>78</v>
      </c>
      <c r="B93" t="s">
        <v>742</v>
      </c>
      <c r="C93" s="11" t="s">
        <v>42</v>
      </c>
      <c r="D93" s="25">
        <v>10019</v>
      </c>
    </row>
    <row r="94" spans="1:4" ht="12.75">
      <c r="A94" s="11">
        <v>79</v>
      </c>
      <c r="B94" t="s">
        <v>689</v>
      </c>
      <c r="C94" s="11" t="s">
        <v>319</v>
      </c>
      <c r="D94" s="25">
        <v>9897</v>
      </c>
    </row>
    <row r="95" spans="1:4" ht="12.75">
      <c r="A95" s="11">
        <v>80</v>
      </c>
      <c r="B95" t="s">
        <v>94</v>
      </c>
      <c r="C95" s="11" t="s">
        <v>87</v>
      </c>
      <c r="D95" s="25">
        <v>9881</v>
      </c>
    </row>
    <row r="96" spans="1:4" ht="12.75">
      <c r="A96" s="11">
        <v>81</v>
      </c>
      <c r="B96" t="s">
        <v>743</v>
      </c>
      <c r="C96" s="11" t="s">
        <v>38</v>
      </c>
      <c r="D96" s="25">
        <v>9880</v>
      </c>
    </row>
    <row r="97" spans="1:4" ht="12.75">
      <c r="A97" s="11">
        <v>82</v>
      </c>
      <c r="B97" t="s">
        <v>744</v>
      </c>
      <c r="C97" s="11" t="s">
        <v>42</v>
      </c>
      <c r="D97" s="25">
        <v>9677</v>
      </c>
    </row>
    <row r="98" spans="1:4" ht="12.75">
      <c r="A98" s="11">
        <v>83</v>
      </c>
      <c r="B98" t="s">
        <v>681</v>
      </c>
      <c r="C98" s="11" t="s">
        <v>590</v>
      </c>
      <c r="D98" s="25">
        <v>9475</v>
      </c>
    </row>
    <row r="99" spans="1:4" ht="12.75">
      <c r="A99" s="11">
        <v>84</v>
      </c>
      <c r="B99" t="s">
        <v>745</v>
      </c>
      <c r="C99" s="11" t="s">
        <v>52</v>
      </c>
      <c r="D99" s="25">
        <v>9406</v>
      </c>
    </row>
    <row r="100" spans="1:4" ht="12.75">
      <c r="A100" s="11">
        <v>85</v>
      </c>
      <c r="B100" t="s">
        <v>746</v>
      </c>
      <c r="C100" s="11" t="s">
        <v>590</v>
      </c>
      <c r="D100" s="25">
        <v>9373</v>
      </c>
    </row>
    <row r="101" spans="1:4" ht="12.75">
      <c r="A101" s="11">
        <v>86</v>
      </c>
      <c r="B101" t="s">
        <v>684</v>
      </c>
      <c r="C101" s="11" t="s">
        <v>660</v>
      </c>
      <c r="D101" s="25">
        <v>9139</v>
      </c>
    </row>
    <row r="102" spans="1:4" ht="12.75">
      <c r="A102" s="11">
        <v>87</v>
      </c>
      <c r="B102" t="s">
        <v>747</v>
      </c>
      <c r="C102" s="11" t="s">
        <v>593</v>
      </c>
      <c r="D102" s="25">
        <v>9128</v>
      </c>
    </row>
    <row r="103" spans="1:4" ht="12.75">
      <c r="A103" s="11">
        <v>88</v>
      </c>
      <c r="B103" s="18" t="s">
        <v>748</v>
      </c>
      <c r="C103" s="11" t="s">
        <v>39</v>
      </c>
      <c r="D103" s="25">
        <v>8624</v>
      </c>
    </row>
    <row r="104" spans="1:4" ht="12.75">
      <c r="A104" s="11">
        <v>89</v>
      </c>
      <c r="B104" t="s">
        <v>749</v>
      </c>
      <c r="C104" s="11" t="s">
        <v>87</v>
      </c>
      <c r="D104" s="25">
        <v>8073</v>
      </c>
    </row>
    <row r="105" spans="1:4" ht="12.75">
      <c r="A105" s="11">
        <v>90</v>
      </c>
      <c r="B105" t="s">
        <v>750</v>
      </c>
      <c r="C105" s="11" t="s">
        <v>593</v>
      </c>
      <c r="D105" s="25">
        <v>8022</v>
      </c>
    </row>
    <row r="106" spans="1:4" ht="12.75">
      <c r="A106" s="11">
        <v>91</v>
      </c>
      <c r="B106" s="40" t="s">
        <v>751</v>
      </c>
      <c r="C106" s="11" t="s">
        <v>128</v>
      </c>
      <c r="D106" s="25">
        <v>7982</v>
      </c>
    </row>
    <row r="107" spans="1:4" ht="12.75">
      <c r="A107" s="11">
        <v>92</v>
      </c>
      <c r="B107" t="s">
        <v>687</v>
      </c>
      <c r="C107" s="11" t="s">
        <v>451</v>
      </c>
      <c r="D107" s="25">
        <v>7934</v>
      </c>
    </row>
    <row r="108" spans="1:4" ht="12.75">
      <c r="A108" s="11">
        <v>93</v>
      </c>
      <c r="B108" t="s">
        <v>621</v>
      </c>
      <c r="C108" s="11" t="s">
        <v>584</v>
      </c>
      <c r="D108" s="25">
        <v>7925</v>
      </c>
    </row>
    <row r="109" spans="1:4" ht="12.75">
      <c r="A109" s="11">
        <v>94</v>
      </c>
      <c r="B109" t="s">
        <v>468</v>
      </c>
      <c r="C109" s="11" t="s">
        <v>39</v>
      </c>
      <c r="D109" s="25">
        <v>7722</v>
      </c>
    </row>
    <row r="110" spans="1:4" ht="12.75">
      <c r="A110" s="11">
        <v>95</v>
      </c>
      <c r="B110" t="s">
        <v>752</v>
      </c>
      <c r="C110" s="11" t="s">
        <v>46</v>
      </c>
      <c r="D110" s="25">
        <v>7719</v>
      </c>
    </row>
    <row r="111" spans="1:4" ht="12.75">
      <c r="A111" s="11">
        <v>96</v>
      </c>
      <c r="B111" t="s">
        <v>753</v>
      </c>
      <c r="C111" s="11" t="s">
        <v>39</v>
      </c>
      <c r="D111" s="25">
        <v>7651</v>
      </c>
    </row>
    <row r="112" spans="1:4" ht="12.75">
      <c r="A112" s="11">
        <v>97</v>
      </c>
      <c r="B112" t="s">
        <v>754</v>
      </c>
      <c r="C112" s="11" t="s">
        <v>512</v>
      </c>
      <c r="D112" s="25">
        <v>7600</v>
      </c>
    </row>
    <row r="113" spans="1:4" ht="12.75">
      <c r="A113" s="11">
        <v>98</v>
      </c>
      <c r="B113" t="s">
        <v>755</v>
      </c>
      <c r="C113" s="11" t="s">
        <v>721</v>
      </c>
      <c r="D113" s="25">
        <v>7371</v>
      </c>
    </row>
    <row r="114" spans="1:4" ht="12.75">
      <c r="A114" s="11">
        <v>99</v>
      </c>
      <c r="B114" t="s">
        <v>756</v>
      </c>
      <c r="C114" s="11" t="s">
        <v>130</v>
      </c>
      <c r="D114" s="25">
        <v>7244</v>
      </c>
    </row>
    <row r="115" spans="1:4" ht="12.75">
      <c r="A115" s="11">
        <v>100</v>
      </c>
      <c r="B115" t="s">
        <v>757</v>
      </c>
      <c r="C115" s="11" t="s">
        <v>321</v>
      </c>
      <c r="D115" s="25">
        <v>7009</v>
      </c>
    </row>
    <row r="116" spans="1:4" ht="12.75">
      <c r="A116" s="11">
        <v>101</v>
      </c>
      <c r="B116" t="s">
        <v>612</v>
      </c>
      <c r="C116" s="11" t="s">
        <v>451</v>
      </c>
      <c r="D116" s="25">
        <v>6980</v>
      </c>
    </row>
    <row r="117" spans="1:4" ht="12.75">
      <c r="A117" s="11">
        <v>102</v>
      </c>
      <c r="B117" t="s">
        <v>758</v>
      </c>
      <c r="C117" s="11" t="s">
        <v>662</v>
      </c>
      <c r="D117" s="25">
        <v>6751</v>
      </c>
    </row>
    <row r="118" spans="1:4" ht="12.75">
      <c r="A118" s="11">
        <v>103</v>
      </c>
      <c r="B118" t="s">
        <v>759</v>
      </c>
      <c r="C118" s="11" t="s">
        <v>266</v>
      </c>
      <c r="D118" s="25">
        <v>6589</v>
      </c>
    </row>
    <row r="119" spans="1:4" ht="12.75">
      <c r="A119" s="11">
        <v>104</v>
      </c>
      <c r="B119" t="s">
        <v>760</v>
      </c>
      <c r="C119" s="11" t="s">
        <v>721</v>
      </c>
      <c r="D119" s="25">
        <v>6402</v>
      </c>
    </row>
    <row r="120" spans="1:4" ht="12.75">
      <c r="A120" s="11">
        <v>105</v>
      </c>
      <c r="B120" t="s">
        <v>761</v>
      </c>
      <c r="C120" s="11" t="s">
        <v>721</v>
      </c>
      <c r="D120" s="25">
        <v>6021</v>
      </c>
    </row>
    <row r="121" spans="1:4" ht="12.75">
      <c r="A121" s="11">
        <v>106</v>
      </c>
      <c r="B121" t="s">
        <v>762</v>
      </c>
      <c r="C121" s="11" t="s">
        <v>591</v>
      </c>
      <c r="D121" s="25">
        <v>5326</v>
      </c>
    </row>
    <row r="122" spans="1:4" ht="12.75">
      <c r="A122" s="11">
        <v>107</v>
      </c>
      <c r="B122" t="s">
        <v>763</v>
      </c>
      <c r="C122" s="11" t="s">
        <v>722</v>
      </c>
      <c r="D122" s="25">
        <v>5263</v>
      </c>
    </row>
    <row r="123" spans="1:4" ht="12.75">
      <c r="A123" s="11">
        <v>108</v>
      </c>
      <c r="B123" t="s">
        <v>764</v>
      </c>
      <c r="C123" s="11" t="s">
        <v>321</v>
      </c>
      <c r="D123" s="25">
        <v>3607</v>
      </c>
    </row>
    <row r="124" spans="1:4" ht="12.75">
      <c r="A124" s="11">
        <v>109</v>
      </c>
      <c r="B124" t="s">
        <v>617</v>
      </c>
      <c r="C124" s="11" t="s">
        <v>590</v>
      </c>
      <c r="D124" s="25">
        <v>3269</v>
      </c>
    </row>
    <row r="125" spans="1:4" ht="12.75">
      <c r="A125" s="11">
        <v>110</v>
      </c>
      <c r="B125" t="s">
        <v>765</v>
      </c>
      <c r="C125" s="11" t="s">
        <v>592</v>
      </c>
      <c r="D125" s="25">
        <v>2271</v>
      </c>
    </row>
    <row r="126" spans="1:4" ht="12.75">
      <c r="A126" s="11">
        <v>111</v>
      </c>
      <c r="B126" t="s">
        <v>766</v>
      </c>
      <c r="C126" s="11" t="s">
        <v>721</v>
      </c>
      <c r="D126" s="25">
        <v>2156</v>
      </c>
    </row>
    <row r="127" spans="1:4" ht="12.75">
      <c r="A127" s="11">
        <v>112</v>
      </c>
      <c r="B127" t="s">
        <v>767</v>
      </c>
      <c r="C127" s="11" t="s">
        <v>90</v>
      </c>
      <c r="D127" s="25">
        <v>1380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05"/>
  <sheetViews>
    <sheetView workbookViewId="0" topLeftCell="A22">
      <selection activeCell="I47" sqref="I47"/>
    </sheetView>
  </sheetViews>
  <sheetFormatPr defaultColWidth="9.140625" defaultRowHeight="12.75"/>
  <cols>
    <col min="1" max="1" width="6.7109375" style="11" customWidth="1"/>
    <col min="2" max="2" width="28.7109375" style="0" customWidth="1"/>
    <col min="3" max="3" width="6.00390625" style="11" customWidth="1"/>
    <col min="4" max="4" width="5.8515625" style="25" customWidth="1"/>
    <col min="5" max="5" width="9.7109375" style="0" customWidth="1"/>
    <col min="6" max="6" width="10.00390625" style="0" customWidth="1"/>
    <col min="7" max="7" width="7.7109375" style="0" customWidth="1"/>
    <col min="8" max="8" width="10.8515625" style="0" customWidth="1"/>
  </cols>
  <sheetData>
    <row r="1" spans="1:4" s="2" customFormat="1" ht="21" customHeight="1">
      <c r="A1" s="34" t="s">
        <v>768</v>
      </c>
      <c r="C1" s="6"/>
      <c r="D1" s="39"/>
    </row>
    <row r="2" spans="1:9" s="2" customFormat="1" ht="12.75" customHeight="1">
      <c r="A2" s="34" t="s">
        <v>769</v>
      </c>
      <c r="C2" s="6"/>
      <c r="D2" s="39"/>
      <c r="F2" s="3" t="s">
        <v>2</v>
      </c>
      <c r="G2" t="s">
        <v>250</v>
      </c>
      <c r="H2" t="s">
        <v>3</v>
      </c>
      <c r="I2" s="32" t="s">
        <v>52</v>
      </c>
    </row>
    <row r="3" spans="3:9" ht="12.75">
      <c r="C3"/>
      <c r="F3" s="3" t="s">
        <v>5</v>
      </c>
      <c r="G3" t="s">
        <v>770</v>
      </c>
      <c r="H3" t="s">
        <v>771</v>
      </c>
      <c r="I3" s="32" t="s">
        <v>500</v>
      </c>
    </row>
    <row r="4" spans="1:9" ht="12.75">
      <c r="A4" s="32" t="s">
        <v>772</v>
      </c>
      <c r="C4" s="11">
        <v>90</v>
      </c>
      <c r="D4" s="4" t="s">
        <v>9</v>
      </c>
      <c r="F4" s="3" t="s">
        <v>10</v>
      </c>
      <c r="G4" t="s">
        <v>255</v>
      </c>
      <c r="H4" t="s">
        <v>773</v>
      </c>
      <c r="I4" s="32" t="s">
        <v>503</v>
      </c>
    </row>
    <row r="5" spans="1:9" ht="12.75">
      <c r="A5" s="32"/>
      <c r="C5" s="11">
        <v>10</v>
      </c>
      <c r="D5" s="4" t="s">
        <v>12</v>
      </c>
      <c r="F5" s="3" t="s">
        <v>13</v>
      </c>
      <c r="G5" t="s">
        <v>256</v>
      </c>
      <c r="H5" t="s">
        <v>193</v>
      </c>
      <c r="I5" s="32" t="s">
        <v>774</v>
      </c>
    </row>
    <row r="6" spans="1:9" ht="12.75">
      <c r="A6" s="32"/>
      <c r="C6" s="11">
        <v>5</v>
      </c>
      <c r="D6" s="5" t="s">
        <v>15</v>
      </c>
      <c r="F6" s="3" t="s">
        <v>82</v>
      </c>
      <c r="G6" t="s">
        <v>775</v>
      </c>
      <c r="H6" t="s">
        <v>776</v>
      </c>
      <c r="I6" s="32" t="s">
        <v>557</v>
      </c>
    </row>
    <row r="7" spans="3:5" ht="12.75">
      <c r="C7" s="11">
        <f>F47</f>
        <v>32</v>
      </c>
      <c r="D7" s="25" t="s">
        <v>16</v>
      </c>
      <c r="E7" s="3"/>
    </row>
    <row r="8" ht="12.75">
      <c r="E8" s="3"/>
    </row>
    <row r="9" ht="12.75">
      <c r="E9" s="3"/>
    </row>
    <row r="10" ht="12.75">
      <c r="E10" s="3"/>
    </row>
    <row r="11" ht="12.75">
      <c r="E11" s="3"/>
    </row>
    <row r="14" ht="12.75">
      <c r="F14" s="2"/>
    </row>
    <row r="15" spans="1:10" ht="12.75">
      <c r="A15" s="34" t="s">
        <v>777</v>
      </c>
      <c r="B15" s="2" t="s">
        <v>778</v>
      </c>
      <c r="C15" s="6" t="s">
        <v>779</v>
      </c>
      <c r="D15" s="39" t="s">
        <v>20</v>
      </c>
      <c r="F15" s="7" t="s">
        <v>21</v>
      </c>
      <c r="G15" s="6" t="s">
        <v>19</v>
      </c>
      <c r="H15" s="6" t="s">
        <v>22</v>
      </c>
      <c r="I15" s="6" t="s">
        <v>23</v>
      </c>
      <c r="J15" s="8" t="s">
        <v>24</v>
      </c>
    </row>
    <row r="16" spans="1:10" ht="12.75">
      <c r="A16" s="9">
        <v>1</v>
      </c>
      <c r="B16" s="10" t="s">
        <v>580</v>
      </c>
      <c r="C16" s="9" t="s">
        <v>780</v>
      </c>
      <c r="D16" s="25">
        <v>8617</v>
      </c>
      <c r="F16" s="11">
        <v>1</v>
      </c>
      <c r="G16" s="11" t="s">
        <v>781</v>
      </c>
      <c r="H16" s="12">
        <f aca="true" t="shared" si="0" ref="H16:H47">J16/I16/$C$5</f>
        <v>714.2</v>
      </c>
      <c r="I16" s="11">
        <f aca="true" t="shared" si="1" ref="I16:I47">COUNTIF($C$16:$D$125,G16)</f>
        <v>1</v>
      </c>
      <c r="J16" s="3">
        <f aca="true" t="shared" si="2" ref="J16:J47">SUMIF($C$16:$D$125,G16,$D$16:$D$125)</f>
        <v>7142</v>
      </c>
    </row>
    <row r="17" spans="1:10" ht="12.75">
      <c r="A17" s="13">
        <v>2</v>
      </c>
      <c r="B17" s="14" t="s">
        <v>390</v>
      </c>
      <c r="C17" s="13" t="s">
        <v>782</v>
      </c>
      <c r="D17" s="25">
        <v>8551</v>
      </c>
      <c r="F17" s="11">
        <v>2</v>
      </c>
      <c r="G17" s="11" t="s">
        <v>780</v>
      </c>
      <c r="H17" s="12">
        <f t="shared" si="0"/>
        <v>695.55</v>
      </c>
      <c r="I17" s="11">
        <f t="shared" si="1"/>
        <v>4</v>
      </c>
      <c r="J17" s="3">
        <f t="shared" si="2"/>
        <v>27822</v>
      </c>
    </row>
    <row r="18" spans="1:10" ht="12.75">
      <c r="A18" s="16">
        <v>3</v>
      </c>
      <c r="B18" s="17" t="s">
        <v>603</v>
      </c>
      <c r="C18" s="16" t="s">
        <v>783</v>
      </c>
      <c r="D18" s="25">
        <v>7747</v>
      </c>
      <c r="F18" s="11">
        <v>3</v>
      </c>
      <c r="G18" s="11" t="s">
        <v>782</v>
      </c>
      <c r="H18" s="12">
        <f t="shared" si="0"/>
        <v>678.625</v>
      </c>
      <c r="I18" s="11">
        <f t="shared" si="1"/>
        <v>4</v>
      </c>
      <c r="J18" s="3">
        <f t="shared" si="2"/>
        <v>27145</v>
      </c>
    </row>
    <row r="19" spans="1:10" ht="12.75">
      <c r="A19" s="11">
        <v>4</v>
      </c>
      <c r="B19" t="s">
        <v>129</v>
      </c>
      <c r="C19" s="11" t="s">
        <v>784</v>
      </c>
      <c r="D19" s="25">
        <v>7606</v>
      </c>
      <c r="F19" s="11">
        <v>4</v>
      </c>
      <c r="G19" s="11" t="s">
        <v>783</v>
      </c>
      <c r="H19" s="12">
        <f t="shared" si="0"/>
        <v>643.3333333333333</v>
      </c>
      <c r="I19" s="11">
        <f t="shared" si="1"/>
        <v>3</v>
      </c>
      <c r="J19" s="3">
        <f t="shared" si="2"/>
        <v>19300</v>
      </c>
    </row>
    <row r="20" spans="1:10" ht="12.75">
      <c r="A20" s="11">
        <v>5</v>
      </c>
      <c r="B20" t="s">
        <v>588</v>
      </c>
      <c r="C20" s="11" t="s">
        <v>780</v>
      </c>
      <c r="D20" s="25">
        <v>7526</v>
      </c>
      <c r="F20" s="11">
        <v>5</v>
      </c>
      <c r="G20" s="11" t="s">
        <v>785</v>
      </c>
      <c r="H20" s="12">
        <f t="shared" si="0"/>
        <v>641.525</v>
      </c>
      <c r="I20" s="11">
        <f t="shared" si="1"/>
        <v>4</v>
      </c>
      <c r="J20" s="3">
        <f t="shared" si="2"/>
        <v>25661</v>
      </c>
    </row>
    <row r="21" spans="1:10" ht="12.75">
      <c r="A21" s="11">
        <v>6</v>
      </c>
      <c r="B21" t="s">
        <v>466</v>
      </c>
      <c r="C21" s="11" t="s">
        <v>785</v>
      </c>
      <c r="D21" s="25">
        <v>7468</v>
      </c>
      <c r="F21" s="11">
        <v>6</v>
      </c>
      <c r="G21" s="11" t="s">
        <v>786</v>
      </c>
      <c r="H21" s="12">
        <f t="shared" si="0"/>
        <v>632.2333333333333</v>
      </c>
      <c r="I21" s="11">
        <f t="shared" si="1"/>
        <v>3</v>
      </c>
      <c r="J21" s="3">
        <f t="shared" si="2"/>
        <v>18967</v>
      </c>
    </row>
    <row r="22" spans="1:10" ht="12.75">
      <c r="A22" s="11">
        <v>7</v>
      </c>
      <c r="B22" t="s">
        <v>718</v>
      </c>
      <c r="C22" s="11" t="s">
        <v>781</v>
      </c>
      <c r="D22" s="25">
        <v>7142</v>
      </c>
      <c r="F22" s="11">
        <v>7</v>
      </c>
      <c r="G22" s="11" t="s">
        <v>787</v>
      </c>
      <c r="H22" s="12">
        <f t="shared" si="0"/>
        <v>615.2</v>
      </c>
      <c r="I22" s="11">
        <f t="shared" si="1"/>
        <v>4</v>
      </c>
      <c r="J22" s="3">
        <f t="shared" si="2"/>
        <v>24608</v>
      </c>
    </row>
    <row r="23" spans="1:10" ht="12.75">
      <c r="A23" s="11">
        <v>8</v>
      </c>
      <c r="B23" t="s">
        <v>29</v>
      </c>
      <c r="C23" s="11" t="s">
        <v>788</v>
      </c>
      <c r="D23" s="25">
        <v>7040</v>
      </c>
      <c r="F23" s="11">
        <v>8</v>
      </c>
      <c r="G23" s="11" t="s">
        <v>784</v>
      </c>
      <c r="H23" s="12">
        <f t="shared" si="0"/>
        <v>612.28</v>
      </c>
      <c r="I23" s="11">
        <f t="shared" si="1"/>
        <v>5</v>
      </c>
      <c r="J23" s="3">
        <f t="shared" si="2"/>
        <v>30614</v>
      </c>
    </row>
    <row r="24" spans="1:10" ht="12.75">
      <c r="A24" s="11">
        <v>9</v>
      </c>
      <c r="B24" t="s">
        <v>720</v>
      </c>
      <c r="C24" s="11" t="s">
        <v>786</v>
      </c>
      <c r="D24" s="25">
        <v>6859</v>
      </c>
      <c r="F24" s="11">
        <v>9</v>
      </c>
      <c r="G24" s="11" t="s">
        <v>789</v>
      </c>
      <c r="H24" s="12">
        <f t="shared" si="0"/>
        <v>599.9333333333333</v>
      </c>
      <c r="I24" s="11">
        <f t="shared" si="1"/>
        <v>3</v>
      </c>
      <c r="J24" s="3">
        <f t="shared" si="2"/>
        <v>17998</v>
      </c>
    </row>
    <row r="25" spans="1:10" ht="12.75">
      <c r="A25" s="11">
        <v>10</v>
      </c>
      <c r="B25" t="s">
        <v>523</v>
      </c>
      <c r="C25" s="11" t="s">
        <v>790</v>
      </c>
      <c r="D25" s="25">
        <v>6828</v>
      </c>
      <c r="F25" s="11">
        <v>10</v>
      </c>
      <c r="G25" s="11" t="s">
        <v>791</v>
      </c>
      <c r="H25" s="12">
        <f t="shared" si="0"/>
        <v>598.6</v>
      </c>
      <c r="I25" s="11">
        <f t="shared" si="1"/>
        <v>1</v>
      </c>
      <c r="J25" s="3">
        <f t="shared" si="2"/>
        <v>5986</v>
      </c>
    </row>
    <row r="26" spans="1:10" ht="12.75">
      <c r="A26" s="11">
        <v>11</v>
      </c>
      <c r="B26" t="s">
        <v>526</v>
      </c>
      <c r="C26" s="11" t="s">
        <v>787</v>
      </c>
      <c r="D26" s="25">
        <v>6751</v>
      </c>
      <c r="F26" s="11">
        <v>11</v>
      </c>
      <c r="G26" s="11" t="s">
        <v>792</v>
      </c>
      <c r="H26" s="12">
        <f t="shared" si="0"/>
        <v>575.8</v>
      </c>
      <c r="I26" s="11">
        <f t="shared" si="1"/>
        <v>3</v>
      </c>
      <c r="J26" s="3">
        <f t="shared" si="2"/>
        <v>17274</v>
      </c>
    </row>
    <row r="27" spans="1:10" ht="12.75">
      <c r="A27" s="11">
        <v>12</v>
      </c>
      <c r="B27" t="s">
        <v>793</v>
      </c>
      <c r="C27" s="11" t="s">
        <v>789</v>
      </c>
      <c r="D27" s="25">
        <v>6742</v>
      </c>
      <c r="F27" s="11">
        <v>12</v>
      </c>
      <c r="G27" s="11" t="s">
        <v>794</v>
      </c>
      <c r="H27" s="12">
        <f t="shared" si="0"/>
        <v>574.425</v>
      </c>
      <c r="I27" s="11">
        <f t="shared" si="1"/>
        <v>4</v>
      </c>
      <c r="J27" s="3">
        <f t="shared" si="2"/>
        <v>22977</v>
      </c>
    </row>
    <row r="28" spans="1:10" ht="12.75">
      <c r="A28" s="11">
        <v>13</v>
      </c>
      <c r="B28" t="s">
        <v>795</v>
      </c>
      <c r="C28" s="11" t="s">
        <v>796</v>
      </c>
      <c r="D28" s="25">
        <v>6657</v>
      </c>
      <c r="F28" s="11">
        <v>13</v>
      </c>
      <c r="G28" s="11" t="s">
        <v>797</v>
      </c>
      <c r="H28" s="12">
        <f t="shared" si="0"/>
        <v>567.0333333333333</v>
      </c>
      <c r="I28" s="11">
        <f t="shared" si="1"/>
        <v>3</v>
      </c>
      <c r="J28" s="3">
        <f t="shared" si="2"/>
        <v>17011</v>
      </c>
    </row>
    <row r="29" spans="1:10" ht="12.75">
      <c r="A29" s="11">
        <v>14</v>
      </c>
      <c r="B29" t="s">
        <v>798</v>
      </c>
      <c r="C29" s="11" t="s">
        <v>783</v>
      </c>
      <c r="D29" s="25">
        <v>6651</v>
      </c>
      <c r="F29" s="11">
        <v>14</v>
      </c>
      <c r="G29" s="11" t="s">
        <v>799</v>
      </c>
      <c r="H29" s="12">
        <f t="shared" si="0"/>
        <v>506.1666666666667</v>
      </c>
      <c r="I29" s="11">
        <f t="shared" si="1"/>
        <v>3</v>
      </c>
      <c r="J29" s="3">
        <f t="shared" si="2"/>
        <v>15185</v>
      </c>
    </row>
    <row r="30" spans="1:10" ht="12.75">
      <c r="A30" s="11">
        <v>15</v>
      </c>
      <c r="B30" t="s">
        <v>397</v>
      </c>
      <c r="C30" s="11" t="s">
        <v>794</v>
      </c>
      <c r="D30" s="25">
        <v>6644</v>
      </c>
      <c r="F30" s="11">
        <v>15</v>
      </c>
      <c r="G30" s="11" t="s">
        <v>800</v>
      </c>
      <c r="H30" s="12">
        <f t="shared" si="0"/>
        <v>497.2666666666667</v>
      </c>
      <c r="I30" s="11">
        <f t="shared" si="1"/>
        <v>3</v>
      </c>
      <c r="J30" s="3">
        <f t="shared" si="2"/>
        <v>14918</v>
      </c>
    </row>
    <row r="31" spans="1:10" ht="12.75">
      <c r="A31" s="11">
        <v>16</v>
      </c>
      <c r="B31" t="s">
        <v>664</v>
      </c>
      <c r="C31" s="11" t="s">
        <v>794</v>
      </c>
      <c r="D31" s="25">
        <v>6580</v>
      </c>
      <c r="F31" s="11">
        <v>16</v>
      </c>
      <c r="G31" s="11" t="s">
        <v>801</v>
      </c>
      <c r="H31" s="12">
        <f t="shared" si="0"/>
        <v>496.9</v>
      </c>
      <c r="I31" s="11">
        <f t="shared" si="1"/>
        <v>1</v>
      </c>
      <c r="J31" s="3">
        <f t="shared" si="2"/>
        <v>4969</v>
      </c>
    </row>
    <row r="32" spans="1:10" ht="12.75">
      <c r="A32" s="11">
        <v>17</v>
      </c>
      <c r="B32" t="s">
        <v>802</v>
      </c>
      <c r="C32" s="11" t="s">
        <v>782</v>
      </c>
      <c r="D32" s="25">
        <v>6572</v>
      </c>
      <c r="F32" s="11">
        <v>17</v>
      </c>
      <c r="G32" s="11" t="s">
        <v>803</v>
      </c>
      <c r="H32" s="12">
        <f t="shared" si="0"/>
        <v>492.5333333333333</v>
      </c>
      <c r="I32" s="11">
        <f t="shared" si="1"/>
        <v>3</v>
      </c>
      <c r="J32" s="3">
        <f t="shared" si="2"/>
        <v>14776</v>
      </c>
    </row>
    <row r="33" spans="1:10" ht="12.75">
      <c r="A33" s="11">
        <v>18</v>
      </c>
      <c r="B33" t="s">
        <v>804</v>
      </c>
      <c r="C33" s="11" t="s">
        <v>782</v>
      </c>
      <c r="D33" s="25">
        <v>6561</v>
      </c>
      <c r="F33" s="11">
        <v>18</v>
      </c>
      <c r="G33" s="11" t="s">
        <v>790</v>
      </c>
      <c r="H33" s="12">
        <f t="shared" si="0"/>
        <v>485.8</v>
      </c>
      <c r="I33" s="11">
        <f t="shared" si="1"/>
        <v>3</v>
      </c>
      <c r="J33" s="3">
        <f t="shared" si="2"/>
        <v>14574</v>
      </c>
    </row>
    <row r="34" spans="1:10" ht="12.75">
      <c r="A34" s="11">
        <v>19</v>
      </c>
      <c r="B34" t="s">
        <v>127</v>
      </c>
      <c r="C34" s="11" t="s">
        <v>784</v>
      </c>
      <c r="D34" s="25">
        <v>6525</v>
      </c>
      <c r="F34" s="11">
        <v>19</v>
      </c>
      <c r="G34" s="11" t="s">
        <v>805</v>
      </c>
      <c r="H34" s="12">
        <f t="shared" si="0"/>
        <v>485.3</v>
      </c>
      <c r="I34" s="11">
        <f t="shared" si="1"/>
        <v>3</v>
      </c>
      <c r="J34" s="3">
        <f t="shared" si="2"/>
        <v>14559</v>
      </c>
    </row>
    <row r="35" spans="1:10" ht="12.75">
      <c r="A35" s="11">
        <v>20</v>
      </c>
      <c r="B35" t="s">
        <v>530</v>
      </c>
      <c r="C35" s="11" t="s">
        <v>806</v>
      </c>
      <c r="D35" s="25">
        <v>6497</v>
      </c>
      <c r="F35" s="11">
        <v>20</v>
      </c>
      <c r="G35" s="11" t="s">
        <v>788</v>
      </c>
      <c r="H35" s="12">
        <f t="shared" si="0"/>
        <v>483.25</v>
      </c>
      <c r="I35" s="11">
        <f t="shared" si="1"/>
        <v>4</v>
      </c>
      <c r="J35" s="3">
        <f t="shared" si="2"/>
        <v>19330</v>
      </c>
    </row>
    <row r="36" spans="1:10" ht="12.75">
      <c r="A36" s="11">
        <v>21</v>
      </c>
      <c r="B36" t="s">
        <v>168</v>
      </c>
      <c r="C36" s="11" t="s">
        <v>792</v>
      </c>
      <c r="D36" s="25">
        <v>6473</v>
      </c>
      <c r="F36" s="11">
        <v>21</v>
      </c>
      <c r="G36" s="11" t="s">
        <v>807</v>
      </c>
      <c r="H36" s="12">
        <f t="shared" si="0"/>
        <v>482.1</v>
      </c>
      <c r="I36" s="11">
        <f t="shared" si="1"/>
        <v>3</v>
      </c>
      <c r="J36" s="3">
        <f t="shared" si="2"/>
        <v>14463</v>
      </c>
    </row>
    <row r="37" spans="1:10" ht="12.75">
      <c r="A37" s="11">
        <v>22</v>
      </c>
      <c r="B37" t="s">
        <v>808</v>
      </c>
      <c r="C37" s="11" t="s">
        <v>787</v>
      </c>
      <c r="D37" s="25">
        <v>6367</v>
      </c>
      <c r="F37" s="11">
        <v>22</v>
      </c>
      <c r="G37" s="11" t="s">
        <v>806</v>
      </c>
      <c r="H37" s="12">
        <f t="shared" si="0"/>
        <v>472</v>
      </c>
      <c r="I37" s="11">
        <f t="shared" si="1"/>
        <v>3</v>
      </c>
      <c r="J37" s="3">
        <f t="shared" si="2"/>
        <v>14160</v>
      </c>
    </row>
    <row r="38" spans="1:10" ht="12.75">
      <c r="A38" s="11">
        <v>23</v>
      </c>
      <c r="B38" t="s">
        <v>809</v>
      </c>
      <c r="C38" s="11" t="s">
        <v>785</v>
      </c>
      <c r="D38" s="25">
        <v>6366</v>
      </c>
      <c r="F38" s="11">
        <v>23</v>
      </c>
      <c r="G38" s="11" t="s">
        <v>810</v>
      </c>
      <c r="H38" s="12">
        <f t="shared" si="0"/>
        <v>465.6666666666667</v>
      </c>
      <c r="I38" s="11">
        <f t="shared" si="1"/>
        <v>3</v>
      </c>
      <c r="J38" s="3">
        <f t="shared" si="2"/>
        <v>13970</v>
      </c>
    </row>
    <row r="39" spans="1:10" ht="12.75">
      <c r="A39" s="11">
        <v>24</v>
      </c>
      <c r="B39" t="s">
        <v>811</v>
      </c>
      <c r="C39" s="11" t="s">
        <v>786</v>
      </c>
      <c r="D39" s="25">
        <v>6353</v>
      </c>
      <c r="F39" s="11">
        <v>24</v>
      </c>
      <c r="G39" s="11" t="s">
        <v>796</v>
      </c>
      <c r="H39" s="12">
        <f t="shared" si="0"/>
        <v>453.8</v>
      </c>
      <c r="I39" s="11">
        <f t="shared" si="1"/>
        <v>3</v>
      </c>
      <c r="J39" s="3">
        <f t="shared" si="2"/>
        <v>13614</v>
      </c>
    </row>
    <row r="40" spans="1:10" ht="12.75">
      <c r="A40" s="11">
        <v>25</v>
      </c>
      <c r="B40" t="s">
        <v>462</v>
      </c>
      <c r="C40" s="11" t="s">
        <v>807</v>
      </c>
      <c r="D40" s="25">
        <v>6249</v>
      </c>
      <c r="F40" s="11">
        <v>25</v>
      </c>
      <c r="G40" s="11" t="s">
        <v>812</v>
      </c>
      <c r="H40" s="12">
        <f t="shared" si="0"/>
        <v>452.8</v>
      </c>
      <c r="I40" s="11">
        <f t="shared" si="1"/>
        <v>1</v>
      </c>
      <c r="J40" s="3">
        <f t="shared" si="2"/>
        <v>4528</v>
      </c>
    </row>
    <row r="41" spans="1:10" ht="12.75">
      <c r="A41" s="11">
        <v>26</v>
      </c>
      <c r="B41" t="s">
        <v>813</v>
      </c>
      <c r="C41" s="11" t="s">
        <v>805</v>
      </c>
      <c r="D41" s="25">
        <v>6228</v>
      </c>
      <c r="F41" s="11">
        <v>26</v>
      </c>
      <c r="G41" s="11" t="s">
        <v>814</v>
      </c>
      <c r="H41" s="12">
        <f t="shared" si="0"/>
        <v>433.1666666666667</v>
      </c>
      <c r="I41" s="11">
        <f t="shared" si="1"/>
        <v>3</v>
      </c>
      <c r="J41" s="3">
        <f t="shared" si="2"/>
        <v>12995</v>
      </c>
    </row>
    <row r="42" spans="1:10" ht="12.75">
      <c r="A42" s="11">
        <v>27</v>
      </c>
      <c r="B42" t="s">
        <v>483</v>
      </c>
      <c r="C42" s="11" t="s">
        <v>785</v>
      </c>
      <c r="D42" s="25">
        <v>6188</v>
      </c>
      <c r="F42" s="11">
        <v>27</v>
      </c>
      <c r="G42" s="11" t="s">
        <v>815</v>
      </c>
      <c r="H42" s="12">
        <f t="shared" si="0"/>
        <v>413.7</v>
      </c>
      <c r="I42" s="11">
        <f t="shared" si="1"/>
        <v>2</v>
      </c>
      <c r="J42" s="3">
        <f t="shared" si="2"/>
        <v>8274</v>
      </c>
    </row>
    <row r="43" spans="1:10" ht="12.75">
      <c r="A43" s="11">
        <v>28</v>
      </c>
      <c r="B43" t="s">
        <v>482</v>
      </c>
      <c r="C43" s="11" t="s">
        <v>784</v>
      </c>
      <c r="D43" s="25">
        <v>6180</v>
      </c>
      <c r="F43" s="11">
        <v>28</v>
      </c>
      <c r="G43" s="11" t="s">
        <v>816</v>
      </c>
      <c r="H43" s="12">
        <f t="shared" si="0"/>
        <v>397.23333333333335</v>
      </c>
      <c r="I43" s="11">
        <f t="shared" si="1"/>
        <v>3</v>
      </c>
      <c r="J43" s="3">
        <f t="shared" si="2"/>
        <v>11917</v>
      </c>
    </row>
    <row r="44" spans="1:10" ht="12.75">
      <c r="A44" s="11">
        <v>29</v>
      </c>
      <c r="B44" t="s">
        <v>444</v>
      </c>
      <c r="C44" s="11" t="s">
        <v>792</v>
      </c>
      <c r="D44" s="25">
        <v>6130</v>
      </c>
      <c r="F44" s="11">
        <v>29</v>
      </c>
      <c r="G44" s="11" t="s">
        <v>817</v>
      </c>
      <c r="H44" s="12">
        <f t="shared" si="0"/>
        <v>391.65</v>
      </c>
      <c r="I44" s="11">
        <f t="shared" si="1"/>
        <v>2</v>
      </c>
      <c r="J44" s="3">
        <f t="shared" si="2"/>
        <v>7833</v>
      </c>
    </row>
    <row r="45" spans="1:10" ht="12.75">
      <c r="A45" s="11">
        <v>30</v>
      </c>
      <c r="B45" t="s">
        <v>818</v>
      </c>
      <c r="C45" s="11" t="s">
        <v>797</v>
      </c>
      <c r="D45" s="25">
        <v>6074</v>
      </c>
      <c r="F45" s="11">
        <v>30</v>
      </c>
      <c r="G45" s="11" t="s">
        <v>819</v>
      </c>
      <c r="H45" s="12">
        <f t="shared" si="0"/>
        <v>378</v>
      </c>
      <c r="I45" s="11">
        <f t="shared" si="1"/>
        <v>1</v>
      </c>
      <c r="J45" s="3">
        <f t="shared" si="2"/>
        <v>3780</v>
      </c>
    </row>
    <row r="46" spans="1:10" ht="12.75">
      <c r="A46" s="11">
        <v>31</v>
      </c>
      <c r="B46" t="s">
        <v>94</v>
      </c>
      <c r="C46" s="11" t="s">
        <v>815</v>
      </c>
      <c r="D46" s="25">
        <v>6059</v>
      </c>
      <c r="F46" s="11">
        <v>31</v>
      </c>
      <c r="G46" s="11" t="s">
        <v>820</v>
      </c>
      <c r="H46" s="12">
        <f t="shared" si="0"/>
        <v>213.86666666666665</v>
      </c>
      <c r="I46" s="11">
        <f t="shared" si="1"/>
        <v>3</v>
      </c>
      <c r="J46" s="3">
        <f t="shared" si="2"/>
        <v>6416</v>
      </c>
    </row>
    <row r="47" spans="1:10" ht="12.75">
      <c r="A47" s="11">
        <v>32</v>
      </c>
      <c r="B47" t="s">
        <v>821</v>
      </c>
      <c r="C47" s="11" t="s">
        <v>797</v>
      </c>
      <c r="D47" s="25">
        <v>6057</v>
      </c>
      <c r="F47" s="11">
        <v>32</v>
      </c>
      <c r="G47" s="11" t="s">
        <v>822</v>
      </c>
      <c r="H47" s="12">
        <f t="shared" si="0"/>
        <v>139.1</v>
      </c>
      <c r="I47" s="11">
        <f t="shared" si="1"/>
        <v>1</v>
      </c>
      <c r="J47" s="3">
        <f t="shared" si="2"/>
        <v>1391</v>
      </c>
    </row>
    <row r="48" spans="1:10" ht="12.75">
      <c r="A48" s="11">
        <v>33</v>
      </c>
      <c r="B48" t="s">
        <v>724</v>
      </c>
      <c r="C48" s="11" t="s">
        <v>791</v>
      </c>
      <c r="D48" s="25">
        <v>5986</v>
      </c>
      <c r="H48" s="12"/>
      <c r="I48" s="11"/>
      <c r="J48" s="3"/>
    </row>
    <row r="49" spans="1:10" ht="12.75">
      <c r="A49" s="11">
        <v>34</v>
      </c>
      <c r="B49" t="s">
        <v>317</v>
      </c>
      <c r="C49" s="11" t="s">
        <v>816</v>
      </c>
      <c r="D49" s="25">
        <v>5933</v>
      </c>
      <c r="H49" s="12"/>
      <c r="I49" s="11"/>
      <c r="J49" s="3"/>
    </row>
    <row r="50" spans="1:10" ht="12.75">
      <c r="A50" s="11">
        <v>35</v>
      </c>
      <c r="B50" t="s">
        <v>533</v>
      </c>
      <c r="C50" s="11" t="s">
        <v>789</v>
      </c>
      <c r="D50" s="25">
        <v>5929</v>
      </c>
      <c r="H50" s="19" t="s">
        <v>55</v>
      </c>
      <c r="I50" s="20">
        <f>I45</f>
        <v>1</v>
      </c>
      <c r="J50" s="21">
        <f aca="true" t="shared" si="3" ref="J50:J55">I50/I$56</f>
        <v>0.011111111111111112</v>
      </c>
    </row>
    <row r="51" spans="1:10" ht="12.75">
      <c r="A51" s="11">
        <v>36</v>
      </c>
      <c r="B51" t="s">
        <v>823</v>
      </c>
      <c r="C51" s="11" t="s">
        <v>800</v>
      </c>
      <c r="D51" s="25">
        <v>5887</v>
      </c>
      <c r="H51" s="19" t="s">
        <v>57</v>
      </c>
      <c r="I51" s="20">
        <f>I16+I22</f>
        <v>5</v>
      </c>
      <c r="J51" s="21">
        <f t="shared" si="3"/>
        <v>0.05555555555555555</v>
      </c>
    </row>
    <row r="52" spans="1:10" ht="12.75">
      <c r="A52" s="11">
        <v>37</v>
      </c>
      <c r="B52" t="s">
        <v>324</v>
      </c>
      <c r="C52" s="11" t="s">
        <v>780</v>
      </c>
      <c r="D52" s="25">
        <v>5848</v>
      </c>
      <c r="H52" s="19" t="s">
        <v>59</v>
      </c>
      <c r="I52" s="20">
        <f>I18+I19+I20+I21+I23+I25+I26+I27+I28+I29+I30+I31+I32+I33+I34+I35+I37+I38+I39+I40+I41+I42+I43+I44+I47</f>
        <v>71</v>
      </c>
      <c r="J52" s="21">
        <f t="shared" si="3"/>
        <v>0.7888888888888889</v>
      </c>
    </row>
    <row r="53" spans="1:10" ht="12.75">
      <c r="A53" s="11">
        <v>38</v>
      </c>
      <c r="B53" t="s">
        <v>525</v>
      </c>
      <c r="C53" s="11" t="s">
        <v>784</v>
      </c>
      <c r="D53" s="25">
        <v>5841</v>
      </c>
      <c r="H53" s="19" t="s">
        <v>61</v>
      </c>
      <c r="I53" s="20">
        <f>I17</f>
        <v>4</v>
      </c>
      <c r="J53" s="21">
        <f t="shared" si="3"/>
        <v>0.044444444444444446</v>
      </c>
    </row>
    <row r="54" spans="1:10" ht="12.75">
      <c r="A54" s="11">
        <v>39</v>
      </c>
      <c r="B54" t="s">
        <v>447</v>
      </c>
      <c r="C54" s="11" t="s">
        <v>780</v>
      </c>
      <c r="D54" s="25">
        <v>5831</v>
      </c>
      <c r="H54" s="19" t="s">
        <v>63</v>
      </c>
      <c r="I54" s="20">
        <f>I24</f>
        <v>3</v>
      </c>
      <c r="J54" s="21">
        <f t="shared" si="3"/>
        <v>0.03333333333333333</v>
      </c>
    </row>
    <row r="55" spans="1:10" ht="12.75">
      <c r="A55" s="11">
        <v>40</v>
      </c>
      <c r="B55" t="s">
        <v>538</v>
      </c>
      <c r="C55" s="11" t="s">
        <v>800</v>
      </c>
      <c r="D55" s="25">
        <v>5787</v>
      </c>
      <c r="H55" s="22" t="s">
        <v>65</v>
      </c>
      <c r="I55" s="20">
        <f>I36+I46</f>
        <v>6</v>
      </c>
      <c r="J55" s="21">
        <f t="shared" si="3"/>
        <v>0.06666666666666667</v>
      </c>
    </row>
    <row r="56" spans="1:10" ht="12.75">
      <c r="A56" s="11">
        <v>41</v>
      </c>
      <c r="B56" t="s">
        <v>652</v>
      </c>
      <c r="C56" s="11" t="s">
        <v>799</v>
      </c>
      <c r="D56" s="25">
        <v>5777</v>
      </c>
      <c r="I56" s="4">
        <f>SUM(I50:I55)</f>
        <v>90</v>
      </c>
      <c r="J56" s="23">
        <f>SUM(J50:J55)</f>
        <v>0.9999999999999999</v>
      </c>
    </row>
    <row r="57" spans="1:4" ht="12.75">
      <c r="A57" s="11">
        <v>42</v>
      </c>
      <c r="B57" t="s">
        <v>519</v>
      </c>
      <c r="C57" s="11" t="s">
        <v>787</v>
      </c>
      <c r="D57" s="25">
        <v>5772</v>
      </c>
    </row>
    <row r="58" spans="1:4" ht="12.75">
      <c r="A58" s="11">
        <v>43</v>
      </c>
      <c r="B58" t="s">
        <v>602</v>
      </c>
      <c r="C58" s="11" t="s">
        <v>786</v>
      </c>
      <c r="D58" s="25">
        <v>5755</v>
      </c>
    </row>
    <row r="59" spans="1:4" ht="12.75">
      <c r="A59" s="11">
        <v>44</v>
      </c>
      <c r="B59" t="s">
        <v>824</v>
      </c>
      <c r="C59" s="11" t="s">
        <v>787</v>
      </c>
      <c r="D59" s="25">
        <v>5718</v>
      </c>
    </row>
    <row r="60" spans="1:4" ht="12.75">
      <c r="A60" s="11">
        <v>45</v>
      </c>
      <c r="B60" t="s">
        <v>825</v>
      </c>
      <c r="C60" s="11" t="s">
        <v>794</v>
      </c>
      <c r="D60" s="25">
        <v>5659</v>
      </c>
    </row>
    <row r="61" spans="1:4" ht="12.75">
      <c r="A61" s="11">
        <v>46</v>
      </c>
      <c r="B61" t="s">
        <v>134</v>
      </c>
      <c r="C61" s="11" t="s">
        <v>785</v>
      </c>
      <c r="D61" s="25">
        <v>5639</v>
      </c>
    </row>
    <row r="62" spans="1:4" ht="12.75">
      <c r="A62" s="11">
        <v>47</v>
      </c>
      <c r="B62" t="s">
        <v>587</v>
      </c>
      <c r="C62" s="11" t="s">
        <v>803</v>
      </c>
      <c r="D62" s="25">
        <v>5568</v>
      </c>
    </row>
    <row r="63" spans="1:4" ht="12.75">
      <c r="A63" s="11">
        <v>48</v>
      </c>
      <c r="B63" t="s">
        <v>653</v>
      </c>
      <c r="C63" s="11" t="s">
        <v>782</v>
      </c>
      <c r="D63" s="25">
        <v>5461</v>
      </c>
    </row>
    <row r="64" spans="1:4" ht="12.75">
      <c r="A64" s="11">
        <v>49</v>
      </c>
      <c r="B64" t="s">
        <v>400</v>
      </c>
      <c r="C64" s="11" t="s">
        <v>810</v>
      </c>
      <c r="D64" s="25">
        <v>5426</v>
      </c>
    </row>
    <row r="65" spans="1:4" ht="12.75">
      <c r="A65" s="11">
        <v>50</v>
      </c>
      <c r="B65" t="s">
        <v>535</v>
      </c>
      <c r="C65" s="11" t="s">
        <v>814</v>
      </c>
      <c r="D65" s="25">
        <v>5337</v>
      </c>
    </row>
    <row r="66" spans="1:4" ht="12.75">
      <c r="A66" s="11">
        <v>51</v>
      </c>
      <c r="B66" t="s">
        <v>666</v>
      </c>
      <c r="C66" s="11" t="s">
        <v>789</v>
      </c>
      <c r="D66" s="25">
        <v>5327</v>
      </c>
    </row>
    <row r="67" spans="1:4" ht="12.75">
      <c r="A67" s="11">
        <v>52</v>
      </c>
      <c r="B67" t="s">
        <v>484</v>
      </c>
      <c r="C67" s="11" t="s">
        <v>799</v>
      </c>
      <c r="D67" s="25">
        <v>5164</v>
      </c>
    </row>
    <row r="68" spans="1:4" ht="12.75">
      <c r="A68" s="11">
        <v>53</v>
      </c>
      <c r="B68" t="s">
        <v>826</v>
      </c>
      <c r="C68" s="11" t="s">
        <v>801</v>
      </c>
      <c r="D68" s="25">
        <v>4969</v>
      </c>
    </row>
    <row r="69" spans="1:4" ht="12.75">
      <c r="A69" s="11">
        <v>54</v>
      </c>
      <c r="B69" t="s">
        <v>827</v>
      </c>
      <c r="C69" s="11" t="s">
        <v>790</v>
      </c>
      <c r="D69" s="25">
        <v>4920</v>
      </c>
    </row>
    <row r="70" spans="1:4" ht="12.75">
      <c r="A70" s="11">
        <v>55</v>
      </c>
      <c r="B70" t="s">
        <v>828</v>
      </c>
      <c r="C70" s="11" t="s">
        <v>814</v>
      </c>
      <c r="D70" s="25">
        <v>4918</v>
      </c>
    </row>
    <row r="71" spans="1:4" ht="12.75">
      <c r="A71" s="11">
        <v>56</v>
      </c>
      <c r="B71" t="s">
        <v>739</v>
      </c>
      <c r="C71" s="11" t="s">
        <v>783</v>
      </c>
      <c r="D71" s="25">
        <v>4902</v>
      </c>
    </row>
    <row r="72" spans="1:4" ht="12.75">
      <c r="A72" s="11">
        <v>57</v>
      </c>
      <c r="B72" t="s">
        <v>412</v>
      </c>
      <c r="C72" s="11" t="s">
        <v>797</v>
      </c>
      <c r="D72" s="25">
        <v>4880</v>
      </c>
    </row>
    <row r="73" spans="1:4" ht="12.75">
      <c r="A73" s="11">
        <v>58</v>
      </c>
      <c r="B73" t="s">
        <v>490</v>
      </c>
      <c r="C73" s="11" t="s">
        <v>810</v>
      </c>
      <c r="D73" s="25">
        <v>4846</v>
      </c>
    </row>
    <row r="74" spans="1:4" ht="12.75">
      <c r="A74" s="11">
        <v>59</v>
      </c>
      <c r="B74" t="s">
        <v>829</v>
      </c>
      <c r="C74" s="11" t="s">
        <v>807</v>
      </c>
      <c r="D74" s="25">
        <v>4740</v>
      </c>
    </row>
    <row r="75" spans="1:4" ht="12.75">
      <c r="A75" s="11">
        <v>60</v>
      </c>
      <c r="B75" t="s">
        <v>830</v>
      </c>
      <c r="C75" s="11" t="s">
        <v>803</v>
      </c>
      <c r="D75" s="25">
        <v>4739</v>
      </c>
    </row>
    <row r="76" spans="1:4" ht="12.75">
      <c r="A76" s="11">
        <v>61</v>
      </c>
      <c r="B76" t="s">
        <v>716</v>
      </c>
      <c r="C76" s="11" t="s">
        <v>792</v>
      </c>
      <c r="D76" s="25">
        <v>4671</v>
      </c>
    </row>
    <row r="77" spans="1:4" ht="12.75">
      <c r="A77" s="11">
        <v>62</v>
      </c>
      <c r="B77" t="s">
        <v>687</v>
      </c>
      <c r="C77" s="11" t="s">
        <v>817</v>
      </c>
      <c r="D77" s="25">
        <v>4570</v>
      </c>
    </row>
    <row r="78" spans="1:4" ht="12.75">
      <c r="A78" s="11">
        <v>63</v>
      </c>
      <c r="B78" t="s">
        <v>692</v>
      </c>
      <c r="C78" s="11" t="s">
        <v>812</v>
      </c>
      <c r="D78" s="25">
        <v>4528</v>
      </c>
    </row>
    <row r="79" spans="1:4" ht="12.75">
      <c r="A79" s="11">
        <v>64</v>
      </c>
      <c r="B79" t="s">
        <v>162</v>
      </c>
      <c r="C79" s="11" t="s">
        <v>788</v>
      </c>
      <c r="D79" s="25">
        <v>4512</v>
      </c>
    </row>
    <row r="80" spans="1:4" ht="12.75">
      <c r="A80" s="11">
        <v>65</v>
      </c>
      <c r="B80" t="s">
        <v>831</v>
      </c>
      <c r="C80" s="11" t="s">
        <v>805</v>
      </c>
      <c r="D80" s="25">
        <v>4487</v>
      </c>
    </row>
    <row r="81" spans="1:4" ht="12.75">
      <c r="A81" s="11">
        <v>66</v>
      </c>
      <c r="B81" t="s">
        <v>832</v>
      </c>
      <c r="C81" s="11" t="s">
        <v>803</v>
      </c>
      <c r="D81" s="25">
        <v>4469</v>
      </c>
    </row>
    <row r="82" spans="1:4" ht="12.75">
      <c r="A82" s="11">
        <v>67</v>
      </c>
      <c r="B82" t="s">
        <v>669</v>
      </c>
      <c r="C82" s="11" t="s">
        <v>784</v>
      </c>
      <c r="D82" s="25">
        <v>4462</v>
      </c>
    </row>
    <row r="83" spans="1:4" ht="12.75">
      <c r="A83" s="11">
        <v>68</v>
      </c>
      <c r="B83" t="s">
        <v>833</v>
      </c>
      <c r="C83" s="11" t="s">
        <v>806</v>
      </c>
      <c r="D83" s="25">
        <v>4400</v>
      </c>
    </row>
    <row r="84" spans="1:4" ht="12.75">
      <c r="A84" s="11">
        <v>69</v>
      </c>
      <c r="B84" t="s">
        <v>834</v>
      </c>
      <c r="C84" s="11" t="s">
        <v>796</v>
      </c>
      <c r="D84" s="25">
        <v>4294</v>
      </c>
    </row>
    <row r="85" spans="1:4" ht="12.75">
      <c r="A85" s="11">
        <v>70</v>
      </c>
      <c r="B85" t="s">
        <v>835</v>
      </c>
      <c r="C85" s="11" t="s">
        <v>799</v>
      </c>
      <c r="D85" s="25">
        <v>4244</v>
      </c>
    </row>
    <row r="86" spans="1:4" ht="12.75">
      <c r="A86" s="11">
        <v>71</v>
      </c>
      <c r="B86" t="s">
        <v>411</v>
      </c>
      <c r="C86" s="11" t="s">
        <v>794</v>
      </c>
      <c r="D86" s="25">
        <v>4094</v>
      </c>
    </row>
    <row r="87" spans="1:4" ht="12.75">
      <c r="A87" s="11">
        <v>72</v>
      </c>
      <c r="B87" t="s">
        <v>686</v>
      </c>
      <c r="C87" s="11" t="s">
        <v>788</v>
      </c>
      <c r="D87" s="25">
        <v>4050</v>
      </c>
    </row>
    <row r="88" spans="1:4" ht="12.75">
      <c r="A88" s="11">
        <v>73</v>
      </c>
      <c r="B88" t="s">
        <v>226</v>
      </c>
      <c r="C88" s="11" t="s">
        <v>805</v>
      </c>
      <c r="D88" s="25">
        <v>3844</v>
      </c>
    </row>
    <row r="89" spans="1:4" ht="12.75">
      <c r="A89" s="11">
        <v>74</v>
      </c>
      <c r="B89" t="s">
        <v>751</v>
      </c>
      <c r="C89" s="11" t="s">
        <v>819</v>
      </c>
      <c r="D89" s="25">
        <v>3780</v>
      </c>
    </row>
    <row r="90" spans="1:4" ht="12.75">
      <c r="A90" s="11">
        <v>75</v>
      </c>
      <c r="B90" t="s">
        <v>836</v>
      </c>
      <c r="C90" s="11" t="s">
        <v>788</v>
      </c>
      <c r="D90" s="25">
        <v>3728</v>
      </c>
    </row>
    <row r="91" spans="1:4" ht="12.75">
      <c r="A91" s="11">
        <v>76</v>
      </c>
      <c r="B91" t="s">
        <v>265</v>
      </c>
      <c r="C91" s="11" t="s">
        <v>810</v>
      </c>
      <c r="D91" s="25">
        <v>3698</v>
      </c>
    </row>
    <row r="92" spans="1:4" ht="12.75">
      <c r="A92" s="11">
        <v>77</v>
      </c>
      <c r="B92" t="s">
        <v>665</v>
      </c>
      <c r="C92" s="11" t="s">
        <v>807</v>
      </c>
      <c r="D92" s="25">
        <v>3474</v>
      </c>
    </row>
    <row r="93" spans="1:4" ht="12.75">
      <c r="A93" s="11">
        <v>78</v>
      </c>
      <c r="B93" t="s">
        <v>734</v>
      </c>
      <c r="C93" s="11" t="s">
        <v>820</v>
      </c>
      <c r="D93" s="25">
        <v>3334</v>
      </c>
    </row>
    <row r="94" spans="1:4" ht="12.75">
      <c r="A94" s="11">
        <v>79</v>
      </c>
      <c r="B94" t="s">
        <v>752</v>
      </c>
      <c r="C94" s="11" t="s">
        <v>816</v>
      </c>
      <c r="D94" s="25">
        <v>3265</v>
      </c>
    </row>
    <row r="95" spans="1:4" ht="12.75">
      <c r="A95" s="11">
        <v>80</v>
      </c>
      <c r="B95" t="s">
        <v>612</v>
      </c>
      <c r="C95" s="11" t="s">
        <v>817</v>
      </c>
      <c r="D95" s="25">
        <v>3263</v>
      </c>
    </row>
    <row r="96" spans="1:4" ht="12.75">
      <c r="A96" s="11">
        <v>81</v>
      </c>
      <c r="B96" t="s">
        <v>837</v>
      </c>
      <c r="C96" s="11" t="s">
        <v>806</v>
      </c>
      <c r="D96" s="25">
        <v>3263</v>
      </c>
    </row>
    <row r="97" spans="1:4" ht="12.75">
      <c r="A97" s="11">
        <v>82</v>
      </c>
      <c r="B97" t="s">
        <v>838</v>
      </c>
      <c r="C97" s="11" t="s">
        <v>800</v>
      </c>
      <c r="D97" s="25">
        <v>3244</v>
      </c>
    </row>
    <row r="98" spans="1:4" ht="12.75">
      <c r="A98" s="11">
        <v>83</v>
      </c>
      <c r="B98" t="s">
        <v>839</v>
      </c>
      <c r="C98" s="11" t="s">
        <v>820</v>
      </c>
      <c r="D98" s="25">
        <v>3026</v>
      </c>
    </row>
    <row r="99" spans="1:4" ht="12.75">
      <c r="A99" s="11">
        <v>84</v>
      </c>
      <c r="B99" s="18" t="s">
        <v>318</v>
      </c>
      <c r="C99" s="11" t="s">
        <v>790</v>
      </c>
      <c r="D99" s="25">
        <v>2826</v>
      </c>
    </row>
    <row r="100" spans="1:4" ht="12.75">
      <c r="A100" s="11">
        <v>85</v>
      </c>
      <c r="B100" t="s">
        <v>767</v>
      </c>
      <c r="C100" s="11" t="s">
        <v>814</v>
      </c>
      <c r="D100" s="25">
        <v>2740</v>
      </c>
    </row>
    <row r="101" spans="1:4" ht="12.75">
      <c r="A101" s="11">
        <v>86</v>
      </c>
      <c r="B101" t="s">
        <v>840</v>
      </c>
      <c r="C101" s="11" t="s">
        <v>816</v>
      </c>
      <c r="D101" s="25">
        <v>2719</v>
      </c>
    </row>
    <row r="102" spans="1:4" ht="12.75">
      <c r="A102" s="11">
        <v>87</v>
      </c>
      <c r="B102" t="s">
        <v>762</v>
      </c>
      <c r="C102" s="11" t="s">
        <v>796</v>
      </c>
      <c r="D102" s="25">
        <v>2663</v>
      </c>
    </row>
    <row r="103" spans="1:4" ht="12.75">
      <c r="A103" s="11">
        <v>88</v>
      </c>
      <c r="B103" t="s">
        <v>841</v>
      </c>
      <c r="C103" s="11" t="s">
        <v>815</v>
      </c>
      <c r="D103" s="25">
        <v>2215</v>
      </c>
    </row>
    <row r="104" spans="1:4" ht="12.75">
      <c r="A104" s="11">
        <v>89</v>
      </c>
      <c r="B104" t="s">
        <v>691</v>
      </c>
      <c r="C104" s="11" t="s">
        <v>822</v>
      </c>
      <c r="D104" s="25">
        <v>1391</v>
      </c>
    </row>
    <row r="105" spans="1:4" ht="12.75">
      <c r="A105" s="11">
        <v>90</v>
      </c>
      <c r="B105" t="s">
        <v>842</v>
      </c>
      <c r="C105" s="11" t="s">
        <v>820</v>
      </c>
      <c r="D105" s="25">
        <v>56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14"/>
  <sheetViews>
    <sheetView workbookViewId="0" topLeftCell="A1">
      <selection activeCell="I51" sqref="I51"/>
    </sheetView>
  </sheetViews>
  <sheetFormatPr defaultColWidth="9.140625" defaultRowHeight="12.75"/>
  <cols>
    <col min="1" max="1" width="6.7109375" style="11" customWidth="1"/>
    <col min="2" max="2" width="28.7109375" style="0" customWidth="1"/>
    <col min="3" max="3" width="5.421875" style="11" customWidth="1"/>
    <col min="4" max="4" width="6.57421875" style="25" customWidth="1"/>
    <col min="5" max="5" width="9.7109375" style="0" customWidth="1"/>
    <col min="6" max="6" width="10.00390625" style="0" customWidth="1"/>
    <col min="7" max="7" width="7.7109375" style="0" customWidth="1"/>
    <col min="8" max="8" width="13.8515625" style="0" customWidth="1"/>
    <col min="11" max="11" width="24.28125" style="0" customWidth="1"/>
  </cols>
  <sheetData>
    <row r="1" spans="1:12" s="2" customFormat="1" ht="21" customHeight="1">
      <c r="A1" s="34" t="s">
        <v>843</v>
      </c>
      <c r="C1" s="6"/>
      <c r="D1" s="39"/>
      <c r="K1" s="33"/>
      <c r="L1" s="41"/>
    </row>
    <row r="2" spans="1:12" s="2" customFormat="1" ht="12.75" customHeight="1">
      <c r="A2" s="34" t="s">
        <v>844</v>
      </c>
      <c r="C2" s="6"/>
      <c r="D2" s="39"/>
      <c r="F2" s="3" t="s">
        <v>2</v>
      </c>
      <c r="G2" t="s">
        <v>845</v>
      </c>
      <c r="H2" t="s">
        <v>697</v>
      </c>
      <c r="I2" s="32" t="s">
        <v>846</v>
      </c>
      <c r="K2" s="33"/>
      <c r="L2" s="41"/>
    </row>
    <row r="3" spans="3:12" ht="12.75">
      <c r="C3"/>
      <c r="F3" s="3" t="s">
        <v>5</v>
      </c>
      <c r="G3" t="s">
        <v>847</v>
      </c>
      <c r="H3" t="s">
        <v>14</v>
      </c>
      <c r="I3" s="32" t="s">
        <v>4</v>
      </c>
      <c r="K3" s="33"/>
      <c r="L3" s="41"/>
    </row>
    <row r="4" spans="1:12" ht="12.75">
      <c r="A4" s="32" t="s">
        <v>848</v>
      </c>
      <c r="C4" s="11">
        <v>99</v>
      </c>
      <c r="D4" s="4" t="s">
        <v>9</v>
      </c>
      <c r="F4" s="3" t="s">
        <v>10</v>
      </c>
      <c r="G4" t="s">
        <v>849</v>
      </c>
      <c r="H4" t="s">
        <v>83</v>
      </c>
      <c r="I4" s="32" t="s">
        <v>117</v>
      </c>
      <c r="K4" s="33"/>
      <c r="L4" s="41"/>
    </row>
    <row r="5" spans="1:12" ht="12.75">
      <c r="A5" s="32"/>
      <c r="C5" s="11">
        <v>15</v>
      </c>
      <c r="D5" s="4" t="s">
        <v>12</v>
      </c>
      <c r="F5" s="3" t="s">
        <v>13</v>
      </c>
      <c r="G5" t="s">
        <v>850</v>
      </c>
      <c r="H5" t="s">
        <v>851</v>
      </c>
      <c r="I5" t="s">
        <v>119</v>
      </c>
      <c r="K5" s="33"/>
      <c r="L5" s="41"/>
    </row>
    <row r="6" spans="1:12" ht="12.75">
      <c r="A6" s="32"/>
      <c r="C6" s="11">
        <v>7</v>
      </c>
      <c r="D6" s="5" t="s">
        <v>15</v>
      </c>
      <c r="F6" s="3" t="s">
        <v>82</v>
      </c>
      <c r="G6" t="s">
        <v>852</v>
      </c>
      <c r="H6" t="s">
        <v>306</v>
      </c>
      <c r="I6" s="32" t="s">
        <v>157</v>
      </c>
      <c r="K6" s="33"/>
      <c r="L6" s="41"/>
    </row>
    <row r="7" spans="3:12" ht="12.75">
      <c r="C7" s="11">
        <f>F51</f>
        <v>36</v>
      </c>
      <c r="D7" s="25" t="s">
        <v>16</v>
      </c>
      <c r="F7" s="3" t="s">
        <v>120</v>
      </c>
      <c r="G7" t="s">
        <v>250</v>
      </c>
      <c r="H7" t="s">
        <v>638</v>
      </c>
      <c r="I7" t="s">
        <v>853</v>
      </c>
      <c r="K7" s="33"/>
      <c r="L7" s="41"/>
    </row>
    <row r="8" spans="6:12" ht="12.75">
      <c r="F8" s="3" t="s">
        <v>257</v>
      </c>
      <c r="G8" t="s">
        <v>251</v>
      </c>
      <c r="H8" t="s">
        <v>509</v>
      </c>
      <c r="I8" s="32" t="s">
        <v>854</v>
      </c>
      <c r="L8" s="11"/>
    </row>
    <row r="9" spans="5:12" ht="12.75">
      <c r="E9" s="3"/>
      <c r="K9" s="33"/>
      <c r="L9" s="41"/>
    </row>
    <row r="10" spans="5:12" ht="12.75">
      <c r="E10" s="3"/>
      <c r="L10" s="11"/>
    </row>
    <row r="11" spans="5:12" ht="12.75">
      <c r="E11" s="3"/>
      <c r="K11" s="33"/>
      <c r="L11" s="41"/>
    </row>
    <row r="12" spans="11:12" ht="12.75">
      <c r="K12" s="33"/>
      <c r="L12" s="41"/>
    </row>
    <row r="13" ht="12.75">
      <c r="L13" s="11"/>
    </row>
    <row r="14" spans="6:12" ht="12.75">
      <c r="F14" s="2"/>
      <c r="K14" s="33"/>
      <c r="L14" s="41"/>
    </row>
    <row r="15" spans="1:12" ht="12.75">
      <c r="A15" s="34" t="s">
        <v>777</v>
      </c>
      <c r="B15" s="2" t="s">
        <v>778</v>
      </c>
      <c r="C15" s="6" t="s">
        <v>779</v>
      </c>
      <c r="D15" s="39" t="s">
        <v>20</v>
      </c>
      <c r="F15" s="7" t="s">
        <v>21</v>
      </c>
      <c r="G15" s="6" t="s">
        <v>19</v>
      </c>
      <c r="H15" s="6" t="s">
        <v>22</v>
      </c>
      <c r="I15" s="6" t="s">
        <v>23</v>
      </c>
      <c r="J15" s="8" t="s">
        <v>24</v>
      </c>
      <c r="K15" s="42"/>
      <c r="L15" s="43"/>
    </row>
    <row r="16" spans="1:12" ht="12.75">
      <c r="A16" s="9">
        <v>1</v>
      </c>
      <c r="B16" s="10" t="s">
        <v>127</v>
      </c>
      <c r="C16" s="9" t="s">
        <v>31</v>
      </c>
      <c r="D16" s="25">
        <v>11852</v>
      </c>
      <c r="F16" s="11">
        <v>1</v>
      </c>
      <c r="G16" s="11" t="s">
        <v>26</v>
      </c>
      <c r="H16" s="12">
        <f aca="true" t="shared" si="0" ref="H16:H51">J16/I16/$C$5</f>
        <v>677.6133333333333</v>
      </c>
      <c r="I16" s="11">
        <f aca="true" t="shared" si="1" ref="I16:I51">COUNTIF($C$16:$D$125,G16)</f>
        <v>5</v>
      </c>
      <c r="J16" s="3">
        <f aca="true" t="shared" si="2" ref="J16:J51">SUMIF($C$16:$D$125,G16,$D$16:$D$125)</f>
        <v>50821</v>
      </c>
      <c r="K16" s="33"/>
      <c r="L16" s="41"/>
    </row>
    <row r="17" spans="1:12" ht="12.75">
      <c r="A17" s="13">
        <v>2</v>
      </c>
      <c r="B17" s="14" t="s">
        <v>208</v>
      </c>
      <c r="C17" s="13" t="s">
        <v>26</v>
      </c>
      <c r="D17" s="25">
        <v>11437</v>
      </c>
      <c r="F17" s="11">
        <v>2</v>
      </c>
      <c r="G17" s="11" t="s">
        <v>30</v>
      </c>
      <c r="H17" s="12">
        <f t="shared" si="0"/>
        <v>665.8222222222223</v>
      </c>
      <c r="I17" s="11">
        <f t="shared" si="1"/>
        <v>3</v>
      </c>
      <c r="J17" s="3">
        <f t="shared" si="2"/>
        <v>29962</v>
      </c>
      <c r="K17" s="33"/>
      <c r="L17" s="41"/>
    </row>
    <row r="18" spans="1:12" ht="12.75">
      <c r="A18" s="16">
        <v>3</v>
      </c>
      <c r="B18" s="17" t="s">
        <v>29</v>
      </c>
      <c r="C18" s="16" t="s">
        <v>30</v>
      </c>
      <c r="D18" s="25">
        <v>11095</v>
      </c>
      <c r="F18" s="11">
        <v>3</v>
      </c>
      <c r="G18" s="11" t="s">
        <v>31</v>
      </c>
      <c r="H18" s="12">
        <f t="shared" si="0"/>
        <v>658.3833333333333</v>
      </c>
      <c r="I18" s="11">
        <f t="shared" si="1"/>
        <v>4</v>
      </c>
      <c r="J18" s="3">
        <f t="shared" si="2"/>
        <v>39503</v>
      </c>
      <c r="L18" s="11"/>
    </row>
    <row r="19" spans="1:12" ht="12.75">
      <c r="A19" s="11">
        <v>4</v>
      </c>
      <c r="B19" t="s">
        <v>533</v>
      </c>
      <c r="C19" s="11" t="s">
        <v>28</v>
      </c>
      <c r="D19" s="25">
        <v>10977</v>
      </c>
      <c r="F19" s="11">
        <v>4</v>
      </c>
      <c r="G19" s="11" t="s">
        <v>48</v>
      </c>
      <c r="H19" s="12">
        <f t="shared" si="0"/>
        <v>651.0444444444444</v>
      </c>
      <c r="I19" s="11">
        <f t="shared" si="1"/>
        <v>3</v>
      </c>
      <c r="J19" s="3">
        <f t="shared" si="2"/>
        <v>29297</v>
      </c>
      <c r="K19" s="33"/>
      <c r="L19" s="41"/>
    </row>
    <row r="20" spans="1:12" ht="12.75">
      <c r="A20" s="11">
        <v>5</v>
      </c>
      <c r="B20" t="s">
        <v>390</v>
      </c>
      <c r="C20" s="11" t="s">
        <v>33</v>
      </c>
      <c r="D20" s="25">
        <v>10958</v>
      </c>
      <c r="F20" s="11">
        <v>5</v>
      </c>
      <c r="G20" s="11" t="s">
        <v>96</v>
      </c>
      <c r="H20" s="12">
        <f t="shared" si="0"/>
        <v>649.9666666666667</v>
      </c>
      <c r="I20" s="11">
        <f t="shared" si="1"/>
        <v>4</v>
      </c>
      <c r="J20" s="3">
        <f t="shared" si="2"/>
        <v>38998</v>
      </c>
      <c r="K20" s="33"/>
      <c r="L20" s="41"/>
    </row>
    <row r="21" spans="1:12" ht="12.75">
      <c r="A21" s="11">
        <v>6</v>
      </c>
      <c r="B21" t="s">
        <v>798</v>
      </c>
      <c r="C21" s="11" t="s">
        <v>584</v>
      </c>
      <c r="D21" s="25">
        <v>10838</v>
      </c>
      <c r="F21" s="11">
        <v>6</v>
      </c>
      <c r="G21" s="11" t="s">
        <v>44</v>
      </c>
      <c r="H21" s="12">
        <f t="shared" si="0"/>
        <v>626.1833333333333</v>
      </c>
      <c r="I21" s="11">
        <f t="shared" si="1"/>
        <v>4</v>
      </c>
      <c r="J21" s="3">
        <f t="shared" si="2"/>
        <v>37571</v>
      </c>
      <c r="K21" s="33"/>
      <c r="L21" s="41"/>
    </row>
    <row r="22" spans="1:12" ht="12.75">
      <c r="A22" s="11">
        <v>7</v>
      </c>
      <c r="B22" t="s">
        <v>855</v>
      </c>
      <c r="C22" s="11" t="s">
        <v>26</v>
      </c>
      <c r="D22" s="25">
        <v>10711</v>
      </c>
      <c r="F22" s="11">
        <v>7</v>
      </c>
      <c r="G22" s="11" t="s">
        <v>33</v>
      </c>
      <c r="H22" s="12">
        <f t="shared" si="0"/>
        <v>597.5</v>
      </c>
      <c r="I22" s="11">
        <f t="shared" si="1"/>
        <v>4</v>
      </c>
      <c r="J22" s="3">
        <f t="shared" si="2"/>
        <v>35850</v>
      </c>
      <c r="L22" s="11"/>
    </row>
    <row r="23" spans="1:12" ht="12.75">
      <c r="A23" s="11">
        <v>8</v>
      </c>
      <c r="B23" t="s">
        <v>168</v>
      </c>
      <c r="C23" s="11" t="s">
        <v>48</v>
      </c>
      <c r="D23" s="25">
        <v>10604</v>
      </c>
      <c r="F23" s="11">
        <v>8</v>
      </c>
      <c r="G23" s="11" t="s">
        <v>38</v>
      </c>
      <c r="H23" s="12">
        <f t="shared" si="0"/>
        <v>587.4444444444445</v>
      </c>
      <c r="I23" s="11">
        <f t="shared" si="1"/>
        <v>3</v>
      </c>
      <c r="J23" s="3">
        <f t="shared" si="2"/>
        <v>26435</v>
      </c>
      <c r="K23" s="33"/>
      <c r="L23" s="41"/>
    </row>
    <row r="24" spans="1:12" ht="12.75">
      <c r="A24" s="11">
        <v>9</v>
      </c>
      <c r="B24" t="s">
        <v>129</v>
      </c>
      <c r="C24" s="11" t="s">
        <v>31</v>
      </c>
      <c r="D24" s="25">
        <v>10602</v>
      </c>
      <c r="F24" s="11">
        <v>9</v>
      </c>
      <c r="G24" s="11" t="s">
        <v>130</v>
      </c>
      <c r="H24" s="12">
        <f t="shared" si="0"/>
        <v>586.0444444444444</v>
      </c>
      <c r="I24" s="11">
        <f t="shared" si="1"/>
        <v>3</v>
      </c>
      <c r="J24" s="3">
        <f t="shared" si="2"/>
        <v>26372</v>
      </c>
      <c r="K24" s="33"/>
      <c r="L24" s="41"/>
    </row>
    <row r="25" spans="1:12" ht="12.75">
      <c r="A25" s="11">
        <v>10</v>
      </c>
      <c r="B25" t="s">
        <v>580</v>
      </c>
      <c r="C25" s="11" t="s">
        <v>26</v>
      </c>
      <c r="D25" s="25">
        <v>10595</v>
      </c>
      <c r="F25" s="11">
        <v>10</v>
      </c>
      <c r="G25" s="11" t="s">
        <v>584</v>
      </c>
      <c r="H25" s="12">
        <f t="shared" si="0"/>
        <v>581.7333333333333</v>
      </c>
      <c r="I25" s="11">
        <f t="shared" si="1"/>
        <v>3</v>
      </c>
      <c r="J25" s="3">
        <f t="shared" si="2"/>
        <v>26178</v>
      </c>
      <c r="L25" s="11"/>
    </row>
    <row r="26" spans="1:12" ht="12.75">
      <c r="A26" s="11">
        <v>11</v>
      </c>
      <c r="B26" s="40" t="s">
        <v>462</v>
      </c>
      <c r="C26" s="11" t="s">
        <v>201</v>
      </c>
      <c r="D26" s="25">
        <v>10585</v>
      </c>
      <c r="F26" s="11">
        <v>11</v>
      </c>
      <c r="G26" s="11" t="s">
        <v>451</v>
      </c>
      <c r="H26" s="12">
        <f t="shared" si="0"/>
        <v>570.1111111111111</v>
      </c>
      <c r="I26" s="11">
        <f t="shared" si="1"/>
        <v>3</v>
      </c>
      <c r="J26" s="3">
        <f t="shared" si="2"/>
        <v>25655</v>
      </c>
      <c r="K26" s="33"/>
      <c r="L26" s="41"/>
    </row>
    <row r="27" spans="1:12" ht="12.75">
      <c r="A27" s="11">
        <v>12</v>
      </c>
      <c r="B27" t="s">
        <v>836</v>
      </c>
      <c r="C27" s="11" t="s">
        <v>30</v>
      </c>
      <c r="D27" s="25">
        <v>10534</v>
      </c>
      <c r="F27" s="11">
        <v>12</v>
      </c>
      <c r="G27" s="11" t="s">
        <v>201</v>
      </c>
      <c r="H27" s="12">
        <f t="shared" si="0"/>
        <v>550.0444444444444</v>
      </c>
      <c r="I27" s="11">
        <f t="shared" si="1"/>
        <v>3</v>
      </c>
      <c r="J27" s="3">
        <f t="shared" si="2"/>
        <v>24752</v>
      </c>
      <c r="K27" s="33"/>
      <c r="L27" s="41"/>
    </row>
    <row r="28" spans="1:12" ht="12.75">
      <c r="A28" s="11">
        <v>13</v>
      </c>
      <c r="B28" t="s">
        <v>795</v>
      </c>
      <c r="C28" s="11" t="s">
        <v>591</v>
      </c>
      <c r="D28" s="25">
        <v>10387</v>
      </c>
      <c r="F28" s="11">
        <v>13</v>
      </c>
      <c r="G28" s="11" t="s">
        <v>203</v>
      </c>
      <c r="H28" s="12">
        <f t="shared" si="0"/>
        <v>537.4</v>
      </c>
      <c r="I28" s="11">
        <f t="shared" si="1"/>
        <v>3</v>
      </c>
      <c r="J28" s="3">
        <f t="shared" si="2"/>
        <v>24183</v>
      </c>
      <c r="K28" s="33"/>
      <c r="L28" s="41"/>
    </row>
    <row r="29" spans="1:12" ht="12.75">
      <c r="A29" s="11">
        <v>14</v>
      </c>
      <c r="B29" t="s">
        <v>808</v>
      </c>
      <c r="C29" s="11" t="s">
        <v>96</v>
      </c>
      <c r="D29" s="25">
        <v>10343</v>
      </c>
      <c r="F29" s="11">
        <v>14</v>
      </c>
      <c r="G29" s="11" t="s">
        <v>28</v>
      </c>
      <c r="H29" s="12">
        <f t="shared" si="0"/>
        <v>532.6</v>
      </c>
      <c r="I29" s="11">
        <f t="shared" si="1"/>
        <v>3</v>
      </c>
      <c r="J29" s="3">
        <f t="shared" si="2"/>
        <v>23967</v>
      </c>
      <c r="L29" s="11"/>
    </row>
    <row r="30" spans="1:12" ht="12.75">
      <c r="A30" s="11">
        <v>15</v>
      </c>
      <c r="B30" t="s">
        <v>396</v>
      </c>
      <c r="C30" s="11" t="s">
        <v>130</v>
      </c>
      <c r="D30" s="25">
        <v>10276</v>
      </c>
      <c r="F30" s="11">
        <v>15</v>
      </c>
      <c r="G30" s="11" t="s">
        <v>591</v>
      </c>
      <c r="H30" s="12">
        <f t="shared" si="0"/>
        <v>522.4666666666667</v>
      </c>
      <c r="I30" s="11">
        <f t="shared" si="1"/>
        <v>3</v>
      </c>
      <c r="J30" s="3">
        <f t="shared" si="2"/>
        <v>23511</v>
      </c>
      <c r="K30" s="33"/>
      <c r="L30" s="41"/>
    </row>
    <row r="31" spans="1:12" ht="12.75">
      <c r="A31" s="11">
        <v>16</v>
      </c>
      <c r="B31" t="s">
        <v>447</v>
      </c>
      <c r="C31" s="11" t="s">
        <v>26</v>
      </c>
      <c r="D31" s="25">
        <v>10269</v>
      </c>
      <c r="F31" s="11">
        <v>16</v>
      </c>
      <c r="G31" s="11" t="s">
        <v>163</v>
      </c>
      <c r="H31" s="12">
        <f t="shared" si="0"/>
        <v>521.8</v>
      </c>
      <c r="I31" s="11">
        <f t="shared" si="1"/>
        <v>3</v>
      </c>
      <c r="J31" s="3">
        <f t="shared" si="2"/>
        <v>23481</v>
      </c>
      <c r="L31" s="11"/>
    </row>
    <row r="32" spans="1:12" ht="12.75">
      <c r="A32" s="11">
        <v>17</v>
      </c>
      <c r="B32" t="s">
        <v>856</v>
      </c>
      <c r="C32" s="11" t="s">
        <v>44</v>
      </c>
      <c r="D32" s="25">
        <v>10170</v>
      </c>
      <c r="F32" s="11">
        <v>17</v>
      </c>
      <c r="G32" s="11" t="s">
        <v>593</v>
      </c>
      <c r="H32" s="12">
        <f t="shared" si="0"/>
        <v>518.2444444444444</v>
      </c>
      <c r="I32" s="11">
        <f t="shared" si="1"/>
        <v>3</v>
      </c>
      <c r="J32" s="3">
        <f t="shared" si="2"/>
        <v>23321</v>
      </c>
      <c r="K32" s="33"/>
      <c r="L32" s="41"/>
    </row>
    <row r="33" spans="1:12" ht="12.75">
      <c r="A33" s="11">
        <v>18</v>
      </c>
      <c r="B33" t="s">
        <v>586</v>
      </c>
      <c r="C33" s="11" t="s">
        <v>48</v>
      </c>
      <c r="D33" s="25">
        <v>10080</v>
      </c>
      <c r="F33" s="11">
        <v>18</v>
      </c>
      <c r="G33" s="11" t="s">
        <v>90</v>
      </c>
      <c r="H33" s="12">
        <f t="shared" si="0"/>
        <v>512.4666666666667</v>
      </c>
      <c r="I33" s="11">
        <f t="shared" si="1"/>
        <v>3</v>
      </c>
      <c r="J33" s="3">
        <f t="shared" si="2"/>
        <v>23061</v>
      </c>
      <c r="K33" s="33"/>
      <c r="L33" s="41"/>
    </row>
    <row r="34" spans="1:12" ht="12.75">
      <c r="A34" s="11">
        <v>19</v>
      </c>
      <c r="B34" t="s">
        <v>589</v>
      </c>
      <c r="C34" s="11" t="s">
        <v>31</v>
      </c>
      <c r="D34" s="25">
        <v>10037</v>
      </c>
      <c r="F34" s="11">
        <v>19</v>
      </c>
      <c r="G34" s="11" t="s">
        <v>512</v>
      </c>
      <c r="H34" s="12">
        <f t="shared" si="0"/>
        <v>505.4888888888889</v>
      </c>
      <c r="I34" s="11">
        <f t="shared" si="1"/>
        <v>3</v>
      </c>
      <c r="J34" s="3">
        <f t="shared" si="2"/>
        <v>22747</v>
      </c>
      <c r="K34" s="33"/>
      <c r="L34" s="41"/>
    </row>
    <row r="35" spans="1:12" ht="12.75">
      <c r="A35" s="11">
        <v>20</v>
      </c>
      <c r="B35" t="s">
        <v>711</v>
      </c>
      <c r="C35" s="11" t="s">
        <v>96</v>
      </c>
      <c r="D35" s="25">
        <v>9643</v>
      </c>
      <c r="F35" s="11">
        <v>20</v>
      </c>
      <c r="G35" s="11" t="s">
        <v>513</v>
      </c>
      <c r="H35" s="12">
        <f t="shared" si="0"/>
        <v>495.1</v>
      </c>
      <c r="I35" s="11">
        <f t="shared" si="1"/>
        <v>4</v>
      </c>
      <c r="J35" s="3">
        <f t="shared" si="2"/>
        <v>29706</v>
      </c>
      <c r="K35" s="33"/>
      <c r="L35" s="41"/>
    </row>
    <row r="36" spans="1:12" ht="12.75">
      <c r="A36" s="11">
        <v>21</v>
      </c>
      <c r="B36" t="s">
        <v>526</v>
      </c>
      <c r="C36" s="11" t="s">
        <v>96</v>
      </c>
      <c r="D36" s="25">
        <v>9573</v>
      </c>
      <c r="F36" s="11">
        <v>21</v>
      </c>
      <c r="G36" s="11" t="s">
        <v>50</v>
      </c>
      <c r="H36" s="12">
        <f t="shared" si="0"/>
        <v>488.4888888888889</v>
      </c>
      <c r="I36" s="11">
        <f t="shared" si="1"/>
        <v>3</v>
      </c>
      <c r="J36" s="3">
        <f t="shared" si="2"/>
        <v>21982</v>
      </c>
      <c r="K36" s="33"/>
      <c r="L36" s="41"/>
    </row>
    <row r="37" spans="1:12" ht="12.75">
      <c r="A37" s="11">
        <v>22</v>
      </c>
      <c r="B37" t="s">
        <v>824</v>
      </c>
      <c r="C37" s="11" t="s">
        <v>96</v>
      </c>
      <c r="D37" s="25">
        <v>9439</v>
      </c>
      <c r="F37" s="11">
        <v>22</v>
      </c>
      <c r="G37" s="11" t="s">
        <v>87</v>
      </c>
      <c r="H37" s="12">
        <f t="shared" si="0"/>
        <v>476.73333333333335</v>
      </c>
      <c r="I37" s="11">
        <f t="shared" si="1"/>
        <v>2</v>
      </c>
      <c r="J37" s="3">
        <f t="shared" si="2"/>
        <v>14302</v>
      </c>
      <c r="K37" s="33"/>
      <c r="L37" s="41"/>
    </row>
    <row r="38" spans="1:12" ht="12.75">
      <c r="A38" s="11">
        <v>23</v>
      </c>
      <c r="B38" t="s">
        <v>134</v>
      </c>
      <c r="C38" s="11" t="s">
        <v>44</v>
      </c>
      <c r="D38" s="25">
        <v>9414</v>
      </c>
      <c r="F38" s="11">
        <v>23</v>
      </c>
      <c r="G38" s="11" t="s">
        <v>42</v>
      </c>
      <c r="H38" s="12">
        <f t="shared" si="0"/>
        <v>468</v>
      </c>
      <c r="I38" s="11">
        <f t="shared" si="1"/>
        <v>1</v>
      </c>
      <c r="J38" s="3">
        <f t="shared" si="2"/>
        <v>7020</v>
      </c>
      <c r="L38" s="11"/>
    </row>
    <row r="39" spans="1:12" ht="12.75">
      <c r="A39" s="11">
        <v>24</v>
      </c>
      <c r="B39" t="s">
        <v>857</v>
      </c>
      <c r="C39" s="11" t="s">
        <v>451</v>
      </c>
      <c r="D39" s="25">
        <v>9402</v>
      </c>
      <c r="F39" s="11">
        <v>24</v>
      </c>
      <c r="G39" s="11" t="s">
        <v>46</v>
      </c>
      <c r="H39" s="12">
        <f t="shared" si="0"/>
        <v>456.7111111111111</v>
      </c>
      <c r="I39" s="11">
        <f t="shared" si="1"/>
        <v>3</v>
      </c>
      <c r="J39" s="3">
        <f t="shared" si="2"/>
        <v>20552</v>
      </c>
      <c r="K39" s="33"/>
      <c r="L39" s="41"/>
    </row>
    <row r="40" spans="1:12" ht="12.75">
      <c r="A40" s="11">
        <v>25</v>
      </c>
      <c r="B40" t="s">
        <v>735</v>
      </c>
      <c r="C40" s="11" t="s">
        <v>203</v>
      </c>
      <c r="D40" s="25">
        <v>9321</v>
      </c>
      <c r="F40" s="11">
        <v>25</v>
      </c>
      <c r="G40" s="11" t="s">
        <v>395</v>
      </c>
      <c r="H40" s="12">
        <f t="shared" si="0"/>
        <v>454.8666666666667</v>
      </c>
      <c r="I40" s="11">
        <f t="shared" si="1"/>
        <v>4</v>
      </c>
      <c r="J40" s="3">
        <f t="shared" si="2"/>
        <v>27292</v>
      </c>
      <c r="L40" s="11"/>
    </row>
    <row r="41" spans="1:12" ht="12.75">
      <c r="A41" s="11">
        <v>26</v>
      </c>
      <c r="B41" t="s">
        <v>858</v>
      </c>
      <c r="C41" s="11" t="s">
        <v>584</v>
      </c>
      <c r="D41" s="25">
        <v>9262</v>
      </c>
      <c r="F41" s="11">
        <v>26</v>
      </c>
      <c r="G41" s="11" t="s">
        <v>52</v>
      </c>
      <c r="H41" s="12">
        <f t="shared" si="0"/>
        <v>444.6</v>
      </c>
      <c r="I41" s="11">
        <f t="shared" si="1"/>
        <v>2</v>
      </c>
      <c r="J41" s="3">
        <f t="shared" si="2"/>
        <v>13338</v>
      </c>
      <c r="K41" s="33"/>
      <c r="L41" s="41"/>
    </row>
    <row r="42" spans="1:12" ht="12.75">
      <c r="A42" s="11">
        <v>27</v>
      </c>
      <c r="B42" s="26" t="s">
        <v>286</v>
      </c>
      <c r="C42" s="11" t="s">
        <v>203</v>
      </c>
      <c r="D42" s="25">
        <v>9252</v>
      </c>
      <c r="F42" s="11">
        <v>27</v>
      </c>
      <c r="G42" s="11" t="s">
        <v>128</v>
      </c>
      <c r="H42" s="12">
        <f t="shared" si="0"/>
        <v>415.26666666666665</v>
      </c>
      <c r="I42" s="11">
        <f t="shared" si="1"/>
        <v>2</v>
      </c>
      <c r="J42" s="3">
        <f t="shared" si="2"/>
        <v>12458</v>
      </c>
      <c r="K42" s="33"/>
      <c r="L42" s="41"/>
    </row>
    <row r="43" spans="1:12" ht="12.75">
      <c r="A43" s="11">
        <v>28</v>
      </c>
      <c r="B43" t="s">
        <v>412</v>
      </c>
      <c r="C43" s="11" t="s">
        <v>38</v>
      </c>
      <c r="D43" s="25">
        <v>9163</v>
      </c>
      <c r="F43" s="11">
        <v>28</v>
      </c>
      <c r="G43" s="11" t="s">
        <v>662</v>
      </c>
      <c r="H43" s="12">
        <f t="shared" si="0"/>
        <v>392.1333333333333</v>
      </c>
      <c r="I43" s="11">
        <f t="shared" si="1"/>
        <v>2</v>
      </c>
      <c r="J43" s="3">
        <f t="shared" si="2"/>
        <v>11764</v>
      </c>
      <c r="K43" s="33"/>
      <c r="L43" s="41"/>
    </row>
    <row r="44" spans="1:12" ht="12.75">
      <c r="A44" s="11">
        <v>29</v>
      </c>
      <c r="B44" t="s">
        <v>596</v>
      </c>
      <c r="C44" s="11" t="s">
        <v>130</v>
      </c>
      <c r="D44" s="25">
        <v>9073</v>
      </c>
      <c r="F44" s="11">
        <v>29</v>
      </c>
      <c r="G44" s="11" t="s">
        <v>39</v>
      </c>
      <c r="H44" s="12">
        <f t="shared" si="0"/>
        <v>391.1555555555555</v>
      </c>
      <c r="I44" s="11">
        <f t="shared" si="1"/>
        <v>3</v>
      </c>
      <c r="J44" s="3">
        <f t="shared" si="2"/>
        <v>17602</v>
      </c>
      <c r="L44" s="11"/>
    </row>
    <row r="45" spans="1:12" ht="12.75">
      <c r="A45" s="11">
        <v>30</v>
      </c>
      <c r="B45" t="s">
        <v>823</v>
      </c>
      <c r="C45" s="11" t="s">
        <v>163</v>
      </c>
      <c r="D45" s="25">
        <v>9065</v>
      </c>
      <c r="F45" s="11">
        <v>30</v>
      </c>
      <c r="G45" s="11" t="s">
        <v>660</v>
      </c>
      <c r="H45" s="12">
        <f t="shared" si="0"/>
        <v>370.75555555555553</v>
      </c>
      <c r="I45" s="11">
        <f t="shared" si="1"/>
        <v>3</v>
      </c>
      <c r="J45" s="3">
        <f t="shared" si="2"/>
        <v>16684</v>
      </c>
      <c r="K45" s="33"/>
      <c r="L45" s="41"/>
    </row>
    <row r="46" spans="1:12" ht="12.75">
      <c r="A46" s="11">
        <v>31</v>
      </c>
      <c r="B46" t="s">
        <v>712</v>
      </c>
      <c r="C46" s="11" t="s">
        <v>44</v>
      </c>
      <c r="D46" s="25">
        <v>9026</v>
      </c>
      <c r="F46" s="11">
        <v>31</v>
      </c>
      <c r="G46" s="11" t="s">
        <v>590</v>
      </c>
      <c r="H46" s="12">
        <f t="shared" si="0"/>
        <v>348.8</v>
      </c>
      <c r="I46" s="11">
        <f t="shared" si="1"/>
        <v>1</v>
      </c>
      <c r="J46" s="3">
        <f t="shared" si="2"/>
        <v>5232</v>
      </c>
      <c r="L46" s="11"/>
    </row>
    <row r="47" spans="1:12" ht="12.75">
      <c r="A47" s="11">
        <v>32</v>
      </c>
      <c r="B47" t="s">
        <v>466</v>
      </c>
      <c r="C47" s="11" t="s">
        <v>44</v>
      </c>
      <c r="D47" s="25">
        <v>8961</v>
      </c>
      <c r="F47" s="11">
        <v>32</v>
      </c>
      <c r="G47" s="11" t="s">
        <v>721</v>
      </c>
      <c r="H47" s="12">
        <f t="shared" si="0"/>
        <v>334.06666666666666</v>
      </c>
      <c r="I47" s="11">
        <f t="shared" si="1"/>
        <v>1</v>
      </c>
      <c r="J47" s="3">
        <f t="shared" si="2"/>
        <v>5011</v>
      </c>
      <c r="K47" s="33"/>
      <c r="L47" s="41"/>
    </row>
    <row r="48" spans="1:12" ht="12.75">
      <c r="A48" s="11">
        <v>33</v>
      </c>
      <c r="B48" t="s">
        <v>263</v>
      </c>
      <c r="C48" s="11" t="s">
        <v>33</v>
      </c>
      <c r="D48" s="25">
        <v>8917</v>
      </c>
      <c r="F48" s="11">
        <v>33</v>
      </c>
      <c r="G48" s="11" t="s">
        <v>321</v>
      </c>
      <c r="H48" s="12">
        <f t="shared" si="0"/>
        <v>321.26666666666665</v>
      </c>
      <c r="I48" s="11">
        <f t="shared" si="1"/>
        <v>1</v>
      </c>
      <c r="J48" s="3">
        <f t="shared" si="2"/>
        <v>4819</v>
      </c>
      <c r="K48" s="33"/>
      <c r="L48" s="41"/>
    </row>
    <row r="49" spans="1:12" ht="12.75">
      <c r="A49" s="11">
        <v>34</v>
      </c>
      <c r="B49" t="s">
        <v>724</v>
      </c>
      <c r="C49" s="11" t="s">
        <v>593</v>
      </c>
      <c r="D49" s="25">
        <v>8845</v>
      </c>
      <c r="F49" s="11">
        <v>34</v>
      </c>
      <c r="G49" s="11" t="s">
        <v>663</v>
      </c>
      <c r="H49" s="12">
        <f t="shared" si="0"/>
        <v>290.4</v>
      </c>
      <c r="I49" s="11">
        <f t="shared" si="1"/>
        <v>2</v>
      </c>
      <c r="J49" s="3">
        <f t="shared" si="2"/>
        <v>8712</v>
      </c>
      <c r="K49" s="33"/>
      <c r="L49" s="41"/>
    </row>
    <row r="50" spans="1:12" ht="12.75">
      <c r="A50" s="11">
        <v>35</v>
      </c>
      <c r="B50" t="s">
        <v>583</v>
      </c>
      <c r="C50" s="11" t="s">
        <v>38</v>
      </c>
      <c r="D50" s="25">
        <v>8724</v>
      </c>
      <c r="F50" s="11">
        <v>35</v>
      </c>
      <c r="G50" s="11" t="s">
        <v>722</v>
      </c>
      <c r="H50" s="12">
        <f t="shared" si="0"/>
        <v>271</v>
      </c>
      <c r="I50" s="11">
        <f t="shared" si="1"/>
        <v>1</v>
      </c>
      <c r="J50" s="3">
        <f t="shared" si="2"/>
        <v>4065</v>
      </c>
      <c r="K50" s="33"/>
      <c r="L50" s="41"/>
    </row>
    <row r="51" spans="1:12" ht="12.75">
      <c r="A51" s="11">
        <v>36</v>
      </c>
      <c r="B51" t="s">
        <v>859</v>
      </c>
      <c r="C51" s="11" t="s">
        <v>513</v>
      </c>
      <c r="D51" s="25">
        <v>8666</v>
      </c>
      <c r="F51" s="11">
        <v>36</v>
      </c>
      <c r="G51" s="11" t="s">
        <v>266</v>
      </c>
      <c r="H51" s="12">
        <f t="shared" si="0"/>
        <v>153.66666666666666</v>
      </c>
      <c r="I51" s="11">
        <f t="shared" si="1"/>
        <v>1</v>
      </c>
      <c r="J51" s="3">
        <f t="shared" si="2"/>
        <v>2305</v>
      </c>
      <c r="K51" s="33"/>
      <c r="L51" s="41"/>
    </row>
    <row r="52" spans="1:12" ht="12.75">
      <c r="A52" s="11">
        <v>37</v>
      </c>
      <c r="B52" t="s">
        <v>716</v>
      </c>
      <c r="C52" s="11" t="s">
        <v>48</v>
      </c>
      <c r="D52" s="25">
        <v>8613</v>
      </c>
      <c r="G52" s="32"/>
      <c r="I52" s="11"/>
      <c r="J52" s="25"/>
      <c r="K52" s="33"/>
      <c r="L52" s="41"/>
    </row>
    <row r="53" spans="1:12" ht="12.75">
      <c r="A53" s="11">
        <v>38</v>
      </c>
      <c r="B53" t="s">
        <v>828</v>
      </c>
      <c r="C53" s="11" t="s">
        <v>90</v>
      </c>
      <c r="D53" s="25">
        <v>8561</v>
      </c>
      <c r="G53" s="11"/>
      <c r="H53" s="25"/>
      <c r="I53" s="11"/>
      <c r="J53" s="25"/>
      <c r="K53" s="33"/>
      <c r="L53" s="41"/>
    </row>
    <row r="54" spans="1:12" ht="12.75">
      <c r="A54" s="11">
        <v>39</v>
      </c>
      <c r="B54" t="s">
        <v>818</v>
      </c>
      <c r="C54" s="11" t="s">
        <v>38</v>
      </c>
      <c r="D54" s="25">
        <v>8548</v>
      </c>
      <c r="G54" s="11"/>
      <c r="H54" s="19" t="s">
        <v>55</v>
      </c>
      <c r="I54" s="20">
        <f>I42+I46</f>
        <v>3</v>
      </c>
      <c r="J54" s="21">
        <f aca="true" t="shared" si="3" ref="J54:J59">I54/I$60</f>
        <v>0.030303030303030304</v>
      </c>
      <c r="K54" s="33"/>
      <c r="L54" s="41"/>
    </row>
    <row r="55" spans="1:12" ht="12.75">
      <c r="A55" s="11">
        <v>40</v>
      </c>
      <c r="B55" t="s">
        <v>530</v>
      </c>
      <c r="C55" s="11" t="s">
        <v>512</v>
      </c>
      <c r="D55" s="25">
        <v>8419</v>
      </c>
      <c r="H55" s="19" t="s">
        <v>57</v>
      </c>
      <c r="I55" s="20">
        <f>I20+I47+I48+I51</f>
        <v>7</v>
      </c>
      <c r="J55" s="21">
        <f t="shared" si="3"/>
        <v>0.0707070707070707</v>
      </c>
      <c r="K55" s="42"/>
      <c r="L55" s="43"/>
    </row>
    <row r="56" spans="1:12" ht="12.75">
      <c r="A56" s="11">
        <v>41</v>
      </c>
      <c r="B56" t="s">
        <v>265</v>
      </c>
      <c r="C56" s="11" t="s">
        <v>50</v>
      </c>
      <c r="D56" s="25">
        <v>8382</v>
      </c>
      <c r="H56" s="19" t="s">
        <v>59</v>
      </c>
      <c r="I56" s="20">
        <f>I17+I18+I19+I21+I22+I23+I24+I25+I26+I28+I30+I31+I32+I33+I34+I35+I36+I37+I38+I39+I40+I41+I43+I45+I49+I50</f>
        <v>75</v>
      </c>
      <c r="J56" s="21">
        <f t="shared" si="3"/>
        <v>0.7575757575757576</v>
      </c>
      <c r="K56" s="33"/>
      <c r="L56" s="41"/>
    </row>
    <row r="57" spans="1:12" ht="12.75">
      <c r="A57" s="11">
        <v>42</v>
      </c>
      <c r="B57" t="s">
        <v>317</v>
      </c>
      <c r="C57" s="11" t="s">
        <v>46</v>
      </c>
      <c r="D57" s="25">
        <v>8344</v>
      </c>
      <c r="H57" s="19" t="s">
        <v>61</v>
      </c>
      <c r="I57" s="20">
        <f>I16+I44</f>
        <v>8</v>
      </c>
      <c r="J57" s="21">
        <f t="shared" si="3"/>
        <v>0.08080808080808081</v>
      </c>
      <c r="K57" s="33"/>
      <c r="L57" s="41"/>
    </row>
    <row r="58" spans="1:12" ht="12.75">
      <c r="A58" s="11">
        <v>43</v>
      </c>
      <c r="B58" t="s">
        <v>469</v>
      </c>
      <c r="C58" s="11" t="s">
        <v>30</v>
      </c>
      <c r="D58" s="25">
        <v>8333</v>
      </c>
      <c r="H58" s="19" t="s">
        <v>63</v>
      </c>
      <c r="I58" s="20">
        <f>I29</f>
        <v>3</v>
      </c>
      <c r="J58" s="21">
        <f t="shared" si="3"/>
        <v>0.030303030303030304</v>
      </c>
      <c r="K58" s="33"/>
      <c r="L58" s="41"/>
    </row>
    <row r="59" spans="1:12" ht="12.75">
      <c r="A59" s="11">
        <v>44</v>
      </c>
      <c r="B59" t="s">
        <v>860</v>
      </c>
      <c r="C59" s="11" t="s">
        <v>33</v>
      </c>
      <c r="D59" s="25">
        <v>8313</v>
      </c>
      <c r="H59" s="22" t="s">
        <v>65</v>
      </c>
      <c r="I59" s="20">
        <f>I27</f>
        <v>3</v>
      </c>
      <c r="J59" s="21">
        <f t="shared" si="3"/>
        <v>0.030303030303030304</v>
      </c>
      <c r="K59" s="42"/>
      <c r="L59" s="43"/>
    </row>
    <row r="60" spans="1:12" ht="12.75">
      <c r="A60" s="11">
        <v>45</v>
      </c>
      <c r="B60" t="s">
        <v>687</v>
      </c>
      <c r="C60" s="11" t="s">
        <v>451</v>
      </c>
      <c r="D60" s="25">
        <v>8230</v>
      </c>
      <c r="I60" s="4">
        <f>SUM(I54:I59)</f>
        <v>99</v>
      </c>
      <c r="J60" s="23">
        <f>SUM(J54:J59)</f>
        <v>0.9999999999999999</v>
      </c>
      <c r="K60" s="33"/>
      <c r="L60" s="41"/>
    </row>
    <row r="61" spans="1:12" ht="12.75">
      <c r="A61" s="11">
        <v>46</v>
      </c>
      <c r="B61" s="40" t="s">
        <v>861</v>
      </c>
      <c r="C61" s="11" t="s">
        <v>451</v>
      </c>
      <c r="D61" s="25">
        <v>8023</v>
      </c>
      <c r="K61" s="33"/>
      <c r="L61" s="41"/>
    </row>
    <row r="62" spans="1:12" ht="12.75">
      <c r="A62" s="11">
        <v>47</v>
      </c>
      <c r="B62" t="s">
        <v>411</v>
      </c>
      <c r="C62" s="11" t="s">
        <v>395</v>
      </c>
      <c r="D62" s="25">
        <v>7851</v>
      </c>
      <c r="L62" s="11"/>
    </row>
    <row r="63" spans="1:12" ht="12.75">
      <c r="A63" s="11">
        <v>48</v>
      </c>
      <c r="B63" t="s">
        <v>664</v>
      </c>
      <c r="C63" s="11" t="s">
        <v>395</v>
      </c>
      <c r="D63" s="25">
        <v>7825</v>
      </c>
      <c r="K63" s="33"/>
      <c r="L63" s="41"/>
    </row>
    <row r="64" spans="1:12" ht="12.75">
      <c r="A64" s="11">
        <v>49</v>
      </c>
      <c r="B64" t="s">
        <v>862</v>
      </c>
      <c r="C64" s="11" t="s">
        <v>26</v>
      </c>
      <c r="D64" s="25">
        <v>7809</v>
      </c>
      <c r="K64" s="33"/>
      <c r="L64" s="41"/>
    </row>
    <row r="65" spans="1:12" ht="12.75">
      <c r="A65" s="11">
        <v>50</v>
      </c>
      <c r="B65" t="s">
        <v>94</v>
      </c>
      <c r="C65" s="11" t="s">
        <v>87</v>
      </c>
      <c r="D65" s="25">
        <v>7722</v>
      </c>
      <c r="K65" s="33"/>
      <c r="L65" s="41"/>
    </row>
    <row r="66" spans="1:12" ht="12.75">
      <c r="A66" s="11">
        <v>51</v>
      </c>
      <c r="B66" t="s">
        <v>863</v>
      </c>
      <c r="C66" s="11" t="s">
        <v>593</v>
      </c>
      <c r="D66" s="25">
        <v>7692</v>
      </c>
      <c r="K66" s="33"/>
      <c r="L66" s="41"/>
    </row>
    <row r="67" spans="1:12" ht="12.75">
      <c r="A67" s="11">
        <v>52</v>
      </c>
      <c r="B67" t="s">
        <v>864</v>
      </c>
      <c r="C67" s="11" t="s">
        <v>33</v>
      </c>
      <c r="D67" s="25">
        <v>7662</v>
      </c>
      <c r="K67" s="33"/>
      <c r="L67" s="41"/>
    </row>
    <row r="68" spans="1:12" ht="12.75">
      <c r="A68" s="11">
        <v>53</v>
      </c>
      <c r="B68" t="s">
        <v>470</v>
      </c>
      <c r="C68" s="11" t="s">
        <v>28</v>
      </c>
      <c r="D68" s="25">
        <v>7630</v>
      </c>
      <c r="K68" s="33"/>
      <c r="L68" s="41"/>
    </row>
    <row r="69" spans="1:12" ht="12.75">
      <c r="A69" s="11">
        <v>54</v>
      </c>
      <c r="B69" t="s">
        <v>833</v>
      </c>
      <c r="C69" s="11" t="s">
        <v>512</v>
      </c>
      <c r="D69" s="25">
        <v>7605</v>
      </c>
      <c r="K69" s="33"/>
      <c r="L69" s="41"/>
    </row>
    <row r="70" spans="1:12" ht="12.75">
      <c r="A70" s="11">
        <v>55</v>
      </c>
      <c r="B70" t="s">
        <v>865</v>
      </c>
      <c r="C70" s="11" t="s">
        <v>513</v>
      </c>
      <c r="D70" s="25">
        <v>7538</v>
      </c>
      <c r="K70" s="33"/>
      <c r="L70" s="41"/>
    </row>
    <row r="71" spans="1:12" ht="12.75">
      <c r="A71" s="11">
        <v>56</v>
      </c>
      <c r="B71" t="s">
        <v>684</v>
      </c>
      <c r="C71" s="11" t="s">
        <v>660</v>
      </c>
      <c r="D71" s="25">
        <v>7534</v>
      </c>
      <c r="K71" s="33"/>
      <c r="L71" s="41"/>
    </row>
    <row r="72" spans="1:12" ht="12.75">
      <c r="A72" s="11">
        <v>57</v>
      </c>
      <c r="B72" t="s">
        <v>736</v>
      </c>
      <c r="C72" s="11" t="s">
        <v>513</v>
      </c>
      <c r="D72" s="25">
        <v>7521</v>
      </c>
      <c r="K72" s="33"/>
      <c r="L72" s="41"/>
    </row>
    <row r="73" spans="1:12" ht="12.75">
      <c r="A73" s="11">
        <v>58</v>
      </c>
      <c r="B73" t="s">
        <v>597</v>
      </c>
      <c r="C73" s="11" t="s">
        <v>163</v>
      </c>
      <c r="D73" s="25">
        <v>7412</v>
      </c>
      <c r="L73" s="11"/>
    </row>
    <row r="74" spans="1:12" ht="12.75">
      <c r="A74" s="11">
        <v>59</v>
      </c>
      <c r="B74" t="s">
        <v>866</v>
      </c>
      <c r="C74" s="11" t="s">
        <v>90</v>
      </c>
      <c r="D74" s="25">
        <v>7311</v>
      </c>
      <c r="K74" s="42"/>
      <c r="L74" s="43"/>
    </row>
    <row r="75" spans="1:12" ht="12.75">
      <c r="A75" s="11">
        <v>60</v>
      </c>
      <c r="B75" t="s">
        <v>867</v>
      </c>
      <c r="C75" s="11" t="s">
        <v>50</v>
      </c>
      <c r="D75" s="25">
        <v>7300</v>
      </c>
      <c r="K75" s="33"/>
      <c r="L75" s="41"/>
    </row>
    <row r="76" spans="1:12" ht="12.75">
      <c r="A76" s="11">
        <v>61</v>
      </c>
      <c r="B76" t="s">
        <v>535</v>
      </c>
      <c r="C76" s="11" t="s">
        <v>90</v>
      </c>
      <c r="D76" s="25">
        <v>7189</v>
      </c>
      <c r="L76" s="11"/>
    </row>
    <row r="77" spans="1:12" ht="12.75">
      <c r="A77" s="11">
        <v>62</v>
      </c>
      <c r="B77" s="40" t="s">
        <v>608</v>
      </c>
      <c r="C77" s="11" t="s">
        <v>201</v>
      </c>
      <c r="D77" s="25">
        <v>7112</v>
      </c>
      <c r="K77" s="42"/>
      <c r="L77" s="43"/>
    </row>
    <row r="78" spans="1:12" ht="12.75">
      <c r="A78" s="11">
        <v>63</v>
      </c>
      <c r="B78" s="18" t="s">
        <v>748</v>
      </c>
      <c r="C78" s="11" t="s">
        <v>39</v>
      </c>
      <c r="D78" s="25">
        <v>7098</v>
      </c>
      <c r="K78" s="33"/>
      <c r="L78" s="41"/>
    </row>
    <row r="79" spans="1:12" ht="12.75">
      <c r="A79" s="11">
        <v>64</v>
      </c>
      <c r="B79" t="s">
        <v>868</v>
      </c>
      <c r="C79" s="11" t="s">
        <v>201</v>
      </c>
      <c r="D79" s="25">
        <v>7055</v>
      </c>
      <c r="K79" s="33"/>
      <c r="L79" s="41"/>
    </row>
    <row r="80" spans="1:12" ht="12.75">
      <c r="A80" s="11">
        <v>65</v>
      </c>
      <c r="B80" t="s">
        <v>869</v>
      </c>
      <c r="C80" s="11" t="s">
        <v>130</v>
      </c>
      <c r="D80" s="25">
        <v>7023</v>
      </c>
      <c r="K80" s="33"/>
      <c r="L80" s="41"/>
    </row>
    <row r="81" spans="1:12" ht="12.75">
      <c r="A81" s="11">
        <v>66</v>
      </c>
      <c r="B81" t="s">
        <v>870</v>
      </c>
      <c r="C81" s="11" t="s">
        <v>42</v>
      </c>
      <c r="D81" s="25">
        <v>7020</v>
      </c>
      <c r="K81" s="33"/>
      <c r="L81" s="41"/>
    </row>
    <row r="82" spans="1:12" ht="12.75">
      <c r="A82" s="11">
        <v>67</v>
      </c>
      <c r="B82" t="s">
        <v>607</v>
      </c>
      <c r="C82" s="11" t="s">
        <v>31</v>
      </c>
      <c r="D82" s="25">
        <v>7012</v>
      </c>
      <c r="L82" s="11"/>
    </row>
    <row r="83" spans="1:12" ht="12.75">
      <c r="A83" s="11">
        <v>68</v>
      </c>
      <c r="B83" t="s">
        <v>871</v>
      </c>
      <c r="C83" s="11" t="s">
        <v>163</v>
      </c>
      <c r="D83" s="25">
        <v>7004</v>
      </c>
      <c r="K83" s="33"/>
      <c r="L83" s="41"/>
    </row>
    <row r="84" spans="1:12" ht="12.75">
      <c r="A84" s="11">
        <v>69</v>
      </c>
      <c r="B84" t="s">
        <v>872</v>
      </c>
      <c r="C84" s="11" t="s">
        <v>662</v>
      </c>
      <c r="D84" s="25">
        <v>6893</v>
      </c>
      <c r="K84" s="33"/>
      <c r="L84" s="41"/>
    </row>
    <row r="85" spans="1:12" ht="12.75">
      <c r="A85" s="11">
        <v>70</v>
      </c>
      <c r="B85" t="s">
        <v>652</v>
      </c>
      <c r="C85" s="11" t="s">
        <v>52</v>
      </c>
      <c r="D85" s="25">
        <v>6804</v>
      </c>
      <c r="K85" s="33"/>
      <c r="L85" s="41"/>
    </row>
    <row r="86" spans="1:12" ht="12.75">
      <c r="A86" s="11">
        <v>71</v>
      </c>
      <c r="B86" s="44" t="s">
        <v>873</v>
      </c>
      <c r="C86" s="11" t="s">
        <v>593</v>
      </c>
      <c r="D86" s="25">
        <v>6784</v>
      </c>
      <c r="K86" s="33"/>
      <c r="L86" s="41"/>
    </row>
    <row r="87" spans="1:12" ht="12.75">
      <c r="A87" s="11">
        <v>72</v>
      </c>
      <c r="B87" t="s">
        <v>834</v>
      </c>
      <c r="C87" s="11" t="s">
        <v>591</v>
      </c>
      <c r="D87" s="25">
        <v>6738</v>
      </c>
      <c r="K87" s="33"/>
      <c r="L87" s="41"/>
    </row>
    <row r="88" spans="1:12" ht="12.75">
      <c r="A88" s="11">
        <v>73</v>
      </c>
      <c r="B88" t="s">
        <v>874</v>
      </c>
      <c r="C88" s="11" t="s">
        <v>512</v>
      </c>
      <c r="D88" s="25">
        <v>6723</v>
      </c>
      <c r="L88" s="11"/>
    </row>
    <row r="89" spans="1:12" ht="12.75">
      <c r="A89" s="11">
        <v>74</v>
      </c>
      <c r="B89" t="s">
        <v>875</v>
      </c>
      <c r="C89" s="11" t="s">
        <v>128</v>
      </c>
      <c r="D89" s="25">
        <v>6626</v>
      </c>
      <c r="K89" s="33"/>
      <c r="L89" s="41"/>
    </row>
    <row r="90" spans="1:12" ht="12.75">
      <c r="A90" s="11">
        <v>75</v>
      </c>
      <c r="B90" s="18" t="s">
        <v>727</v>
      </c>
      <c r="C90" s="11" t="s">
        <v>87</v>
      </c>
      <c r="D90" s="25">
        <v>6580</v>
      </c>
      <c r="K90" s="33"/>
      <c r="L90" s="41"/>
    </row>
    <row r="91" spans="1:12" ht="12.75">
      <c r="A91" s="11">
        <v>76</v>
      </c>
      <c r="B91" t="s">
        <v>484</v>
      </c>
      <c r="C91" s="11" t="s">
        <v>52</v>
      </c>
      <c r="D91" s="25">
        <v>6534</v>
      </c>
      <c r="K91" s="42"/>
      <c r="L91" s="43"/>
    </row>
    <row r="92" spans="1:12" ht="12.75">
      <c r="A92" s="11">
        <v>77</v>
      </c>
      <c r="B92" t="s">
        <v>825</v>
      </c>
      <c r="C92" s="11" t="s">
        <v>395</v>
      </c>
      <c r="D92" s="25">
        <v>6407</v>
      </c>
      <c r="K92" s="33"/>
      <c r="L92" s="41"/>
    </row>
    <row r="93" spans="1:12" ht="12.75">
      <c r="A93" s="11">
        <v>78</v>
      </c>
      <c r="B93" t="s">
        <v>876</v>
      </c>
      <c r="C93" s="11" t="s">
        <v>591</v>
      </c>
      <c r="D93" s="25">
        <v>6386</v>
      </c>
      <c r="K93" s="33"/>
      <c r="L93" s="41"/>
    </row>
    <row r="94" spans="1:12" ht="12.75">
      <c r="A94" s="11">
        <v>79</v>
      </c>
      <c r="B94" t="s">
        <v>400</v>
      </c>
      <c r="C94" s="11" t="s">
        <v>50</v>
      </c>
      <c r="D94" s="25">
        <v>6300</v>
      </c>
      <c r="K94" s="33"/>
      <c r="L94" s="41"/>
    </row>
    <row r="95" spans="1:12" ht="12.75">
      <c r="A95" s="11">
        <v>80</v>
      </c>
      <c r="B95" t="s">
        <v>877</v>
      </c>
      <c r="C95" s="11" t="s">
        <v>660</v>
      </c>
      <c r="D95" s="25">
        <v>6264</v>
      </c>
      <c r="K95" s="42"/>
      <c r="L95" s="43"/>
    </row>
    <row r="96" spans="1:12" ht="12.75">
      <c r="A96" s="11">
        <v>81</v>
      </c>
      <c r="B96" t="s">
        <v>840</v>
      </c>
      <c r="C96" s="11" t="s">
        <v>46</v>
      </c>
      <c r="D96" s="25">
        <v>6159</v>
      </c>
      <c r="K96" s="33"/>
      <c r="L96" s="41"/>
    </row>
    <row r="97" spans="1:12" ht="12.75">
      <c r="A97" s="11">
        <v>82</v>
      </c>
      <c r="B97" t="s">
        <v>739</v>
      </c>
      <c r="C97" s="11" t="s">
        <v>584</v>
      </c>
      <c r="D97" s="25">
        <v>6078</v>
      </c>
      <c r="K97" s="33"/>
      <c r="L97" s="41"/>
    </row>
    <row r="98" spans="1:12" ht="12.75">
      <c r="A98" s="11">
        <v>83</v>
      </c>
      <c r="B98" t="s">
        <v>752</v>
      </c>
      <c r="C98" s="11" t="s">
        <v>46</v>
      </c>
      <c r="D98" s="25">
        <v>6049</v>
      </c>
      <c r="L98" s="11"/>
    </row>
    <row r="99" spans="1:12" ht="12.75">
      <c r="A99" s="11">
        <v>84</v>
      </c>
      <c r="B99" t="s">
        <v>602</v>
      </c>
      <c r="C99" s="11" t="s">
        <v>513</v>
      </c>
      <c r="D99" s="25">
        <v>5981</v>
      </c>
      <c r="K99" s="33"/>
      <c r="L99" s="41"/>
    </row>
    <row r="100" spans="1:12" ht="12.75">
      <c r="A100" s="11">
        <v>85</v>
      </c>
      <c r="B100" t="s">
        <v>751</v>
      </c>
      <c r="C100" s="11" t="s">
        <v>128</v>
      </c>
      <c r="D100" s="25">
        <v>5832</v>
      </c>
      <c r="K100" s="33"/>
      <c r="L100" s="41"/>
    </row>
    <row r="101" spans="1:12" ht="12.75">
      <c r="A101" s="11">
        <v>86</v>
      </c>
      <c r="B101" t="s">
        <v>878</v>
      </c>
      <c r="C101" s="11" t="s">
        <v>203</v>
      </c>
      <c r="D101" s="25">
        <v>5610</v>
      </c>
      <c r="K101" s="33"/>
      <c r="L101" s="41"/>
    </row>
    <row r="102" spans="1:12" ht="12.75">
      <c r="A102" s="11">
        <v>87</v>
      </c>
      <c r="B102" t="s">
        <v>692</v>
      </c>
      <c r="C102" s="11" t="s">
        <v>663</v>
      </c>
      <c r="D102" s="25">
        <v>5382</v>
      </c>
      <c r="K102" s="42"/>
      <c r="L102" s="43"/>
    </row>
    <row r="103" spans="1:12" ht="12.75">
      <c r="A103" s="11">
        <v>88</v>
      </c>
      <c r="B103" t="s">
        <v>879</v>
      </c>
      <c r="C103" s="11" t="s">
        <v>28</v>
      </c>
      <c r="D103" s="25">
        <v>5360</v>
      </c>
      <c r="K103" s="33"/>
      <c r="L103" s="41"/>
    </row>
    <row r="104" spans="1:12" ht="12.75">
      <c r="A104" s="11">
        <v>89</v>
      </c>
      <c r="B104" t="s">
        <v>880</v>
      </c>
      <c r="C104" s="11" t="s">
        <v>39</v>
      </c>
      <c r="D104" s="25">
        <v>5291</v>
      </c>
      <c r="K104" s="33"/>
      <c r="L104" s="41"/>
    </row>
    <row r="105" spans="1:12" ht="12.75">
      <c r="A105" s="11">
        <v>90</v>
      </c>
      <c r="B105" t="s">
        <v>617</v>
      </c>
      <c r="C105" s="11" t="s">
        <v>590</v>
      </c>
      <c r="D105" s="25">
        <v>5232</v>
      </c>
      <c r="K105" s="33"/>
      <c r="L105" s="41"/>
    </row>
    <row r="106" spans="1:12" ht="12.75">
      <c r="A106" s="11">
        <v>91</v>
      </c>
      <c r="B106" t="s">
        <v>881</v>
      </c>
      <c r="C106" s="11" t="s">
        <v>39</v>
      </c>
      <c r="D106" s="25">
        <v>5213</v>
      </c>
      <c r="L106" s="11"/>
    </row>
    <row r="107" spans="1:12" ht="12.75">
      <c r="A107" s="11">
        <v>92</v>
      </c>
      <c r="B107" t="s">
        <v>882</v>
      </c>
      <c r="C107" s="11" t="s">
        <v>395</v>
      </c>
      <c r="D107" s="25">
        <v>5209</v>
      </c>
      <c r="K107" s="33"/>
      <c r="L107" s="41"/>
    </row>
    <row r="108" spans="1:12" ht="12.75">
      <c r="A108" s="11">
        <v>93</v>
      </c>
      <c r="B108" t="s">
        <v>883</v>
      </c>
      <c r="C108" s="11" t="s">
        <v>721</v>
      </c>
      <c r="D108" s="25">
        <v>5011</v>
      </c>
      <c r="K108" s="33"/>
      <c r="L108" s="41"/>
    </row>
    <row r="109" spans="1:12" ht="12.75">
      <c r="A109" s="11">
        <v>94</v>
      </c>
      <c r="B109" t="s">
        <v>691</v>
      </c>
      <c r="C109" s="11" t="s">
        <v>662</v>
      </c>
      <c r="D109" s="25">
        <v>4871</v>
      </c>
      <c r="K109" s="33"/>
      <c r="L109" s="41"/>
    </row>
    <row r="110" spans="1:12" ht="12.75">
      <c r="A110" s="11">
        <v>95</v>
      </c>
      <c r="B110" t="s">
        <v>725</v>
      </c>
      <c r="C110" s="11" t="s">
        <v>321</v>
      </c>
      <c r="D110" s="25">
        <v>4819</v>
      </c>
      <c r="L110" s="11"/>
    </row>
    <row r="111" spans="1:12" ht="12.75">
      <c r="A111" s="11">
        <v>96</v>
      </c>
      <c r="B111" t="s">
        <v>763</v>
      </c>
      <c r="C111" s="11" t="s">
        <v>722</v>
      </c>
      <c r="D111" s="25">
        <v>4065</v>
      </c>
      <c r="K111" s="33"/>
      <c r="L111" s="41"/>
    </row>
    <row r="112" spans="1:12" ht="12.75">
      <c r="A112" s="11">
        <v>97</v>
      </c>
      <c r="B112" t="s">
        <v>884</v>
      </c>
      <c r="C112" s="11" t="s">
        <v>663</v>
      </c>
      <c r="D112" s="25">
        <v>3330</v>
      </c>
      <c r="L112" s="11"/>
    </row>
    <row r="113" spans="1:12" ht="12.75">
      <c r="A113" s="11">
        <v>98</v>
      </c>
      <c r="B113" t="s">
        <v>885</v>
      </c>
      <c r="C113" s="11" t="s">
        <v>660</v>
      </c>
      <c r="D113" s="25">
        <v>2886</v>
      </c>
      <c r="K113" s="33"/>
      <c r="L113" s="41"/>
    </row>
    <row r="114" spans="1:12" ht="12.75">
      <c r="A114" s="11">
        <v>99</v>
      </c>
      <c r="B114" t="s">
        <v>886</v>
      </c>
      <c r="C114" s="11" t="s">
        <v>266</v>
      </c>
      <c r="D114" s="25">
        <v>2305</v>
      </c>
      <c r="K114" s="33"/>
      <c r="L114" s="4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02"/>
  <sheetViews>
    <sheetView workbookViewId="0" topLeftCell="A1">
      <selection activeCell="K53" sqref="K53"/>
    </sheetView>
  </sheetViews>
  <sheetFormatPr defaultColWidth="9.140625" defaultRowHeight="12.75"/>
  <cols>
    <col min="1" max="1" width="6.7109375" style="11" customWidth="1"/>
    <col min="2" max="2" width="28.7109375" style="0" customWidth="1"/>
    <col min="3" max="3" width="5.421875" style="11" customWidth="1"/>
    <col min="4" max="4" width="6.57421875" style="25" customWidth="1"/>
    <col min="5" max="5" width="9.7109375" style="0" customWidth="1"/>
    <col min="6" max="6" width="10.00390625" style="0" customWidth="1"/>
    <col min="7" max="7" width="8.28125" style="0" customWidth="1"/>
    <col min="8" max="8" width="17.140625" style="0" customWidth="1"/>
  </cols>
  <sheetData>
    <row r="1" spans="1:4" s="2" customFormat="1" ht="21" customHeight="1">
      <c r="A1" s="34" t="s">
        <v>887</v>
      </c>
      <c r="C1" s="6"/>
      <c r="D1" s="39"/>
    </row>
    <row r="2" spans="1:9" s="2" customFormat="1" ht="12.75" customHeight="1">
      <c r="A2" s="34" t="s">
        <v>888</v>
      </c>
      <c r="C2" s="6"/>
      <c r="D2" s="39"/>
      <c r="F2" s="3" t="s">
        <v>2</v>
      </c>
      <c r="G2" t="s">
        <v>889</v>
      </c>
      <c r="H2" t="s">
        <v>697</v>
      </c>
      <c r="I2" s="32" t="s">
        <v>639</v>
      </c>
    </row>
    <row r="3" spans="3:9" ht="12.75">
      <c r="C3"/>
      <c r="F3" s="3" t="s">
        <v>5</v>
      </c>
      <c r="G3" t="s">
        <v>890</v>
      </c>
      <c r="H3" t="s">
        <v>14</v>
      </c>
      <c r="I3" t="s">
        <v>117</v>
      </c>
    </row>
    <row r="4" spans="1:9" ht="12.75">
      <c r="A4" s="32" t="s">
        <v>891</v>
      </c>
      <c r="C4" s="11">
        <v>87</v>
      </c>
      <c r="D4" s="4" t="s">
        <v>9</v>
      </c>
      <c r="F4" s="3" t="s">
        <v>10</v>
      </c>
      <c r="G4" t="s">
        <v>892</v>
      </c>
      <c r="H4" t="s">
        <v>893</v>
      </c>
      <c r="I4" s="32" t="s">
        <v>894</v>
      </c>
    </row>
    <row r="5" spans="1:9" ht="12.75">
      <c r="A5" s="33"/>
      <c r="C5" s="11">
        <v>13</v>
      </c>
      <c r="D5" s="4" t="s">
        <v>12</v>
      </c>
      <c r="F5" s="3" t="s">
        <v>13</v>
      </c>
      <c r="G5" t="s">
        <v>895</v>
      </c>
      <c r="H5" t="s">
        <v>896</v>
      </c>
      <c r="I5" t="s">
        <v>897</v>
      </c>
    </row>
    <row r="6" spans="1:5" ht="12.75">
      <c r="A6" s="32"/>
      <c r="C6" s="11">
        <v>4</v>
      </c>
      <c r="D6" s="5" t="s">
        <v>15</v>
      </c>
      <c r="E6" s="3"/>
    </row>
    <row r="7" spans="3:5" ht="12.75">
      <c r="C7" s="11">
        <f>F47</f>
        <v>32</v>
      </c>
      <c r="D7" s="25" t="s">
        <v>16</v>
      </c>
      <c r="E7" s="3"/>
    </row>
    <row r="8" spans="5:8" ht="12.75">
      <c r="E8" s="3"/>
      <c r="H8" s="32"/>
    </row>
    <row r="9" ht="12.75">
      <c r="E9" s="3"/>
    </row>
    <row r="10" spans="5:7" ht="12.75">
      <c r="E10" s="3"/>
      <c r="G10" t="s">
        <v>898</v>
      </c>
    </row>
    <row r="11" ht="12.75">
      <c r="E11" s="3"/>
    </row>
    <row r="14" ht="12.75">
      <c r="F14" s="2"/>
    </row>
    <row r="15" spans="1:10" ht="12.75">
      <c r="A15" s="45" t="s">
        <v>777</v>
      </c>
      <c r="B15" s="46" t="s">
        <v>778</v>
      </c>
      <c r="C15" s="47" t="s">
        <v>779</v>
      </c>
      <c r="D15" s="48" t="s">
        <v>20</v>
      </c>
      <c r="F15" s="7" t="s">
        <v>21</v>
      </c>
      <c r="G15" s="6" t="s">
        <v>19</v>
      </c>
      <c r="H15" s="6" t="s">
        <v>22</v>
      </c>
      <c r="I15" s="6" t="s">
        <v>23</v>
      </c>
      <c r="J15" s="8" t="s">
        <v>24</v>
      </c>
    </row>
    <row r="16" spans="1:10" ht="12.75">
      <c r="A16" s="9">
        <v>1</v>
      </c>
      <c r="B16" s="10" t="s">
        <v>899</v>
      </c>
      <c r="C16" s="9" t="s">
        <v>33</v>
      </c>
      <c r="D16" s="49">
        <v>10434</v>
      </c>
      <c r="F16" s="11">
        <v>1</v>
      </c>
      <c r="G16" s="11" t="s">
        <v>33</v>
      </c>
      <c r="H16" s="12">
        <f aca="true" t="shared" si="0" ref="H16:H47">J16/I16/$C$5</f>
        <v>745.4230769230769</v>
      </c>
      <c r="I16" s="11">
        <f aca="true" t="shared" si="1" ref="I16:I47">COUNTIF($C$16:$D$125,G16)</f>
        <v>4</v>
      </c>
      <c r="J16" s="3">
        <f aca="true" t="shared" si="2" ref="J16:J47">SUMIF($C$16:$D$125,G16,$D$16:$D$125)</f>
        <v>38762</v>
      </c>
    </row>
    <row r="17" spans="1:10" ht="12.75">
      <c r="A17" s="13">
        <v>2</v>
      </c>
      <c r="B17" s="14" t="s">
        <v>390</v>
      </c>
      <c r="C17" s="13" t="s">
        <v>33</v>
      </c>
      <c r="D17" s="49">
        <v>10177</v>
      </c>
      <c r="F17" s="11">
        <v>2</v>
      </c>
      <c r="G17" s="11" t="s">
        <v>96</v>
      </c>
      <c r="H17" s="12">
        <f t="shared" si="0"/>
        <v>683.9846153846154</v>
      </c>
      <c r="I17" s="11">
        <f t="shared" si="1"/>
        <v>5</v>
      </c>
      <c r="J17" s="3">
        <f t="shared" si="2"/>
        <v>44459</v>
      </c>
    </row>
    <row r="18" spans="1:10" ht="12.75">
      <c r="A18" s="16">
        <v>3</v>
      </c>
      <c r="B18" s="17" t="s">
        <v>533</v>
      </c>
      <c r="C18" s="16" t="s">
        <v>28</v>
      </c>
      <c r="D18" s="49">
        <v>10005</v>
      </c>
      <c r="F18" s="11">
        <v>3</v>
      </c>
      <c r="G18" s="11" t="s">
        <v>28</v>
      </c>
      <c r="H18" s="12">
        <f t="shared" si="0"/>
        <v>666.1538461538462</v>
      </c>
      <c r="I18" s="11">
        <f t="shared" si="1"/>
        <v>3</v>
      </c>
      <c r="J18" s="3">
        <f t="shared" si="2"/>
        <v>25980</v>
      </c>
    </row>
    <row r="19" spans="1:10" ht="12.75">
      <c r="A19" s="50">
        <v>4</v>
      </c>
      <c r="B19" s="40" t="s">
        <v>588</v>
      </c>
      <c r="C19" s="50" t="s">
        <v>26</v>
      </c>
      <c r="D19" s="49">
        <v>9596</v>
      </c>
      <c r="F19" s="11">
        <v>4</v>
      </c>
      <c r="G19" s="11" t="s">
        <v>30</v>
      </c>
      <c r="H19" s="12">
        <f t="shared" si="0"/>
        <v>614.0307692307692</v>
      </c>
      <c r="I19" s="11">
        <f t="shared" si="1"/>
        <v>5</v>
      </c>
      <c r="J19" s="3">
        <f t="shared" si="2"/>
        <v>39912</v>
      </c>
    </row>
    <row r="20" spans="1:10" ht="12.75">
      <c r="A20" s="50">
        <v>5</v>
      </c>
      <c r="B20" s="40" t="s">
        <v>526</v>
      </c>
      <c r="C20" s="50" t="s">
        <v>96</v>
      </c>
      <c r="D20" s="49">
        <v>9530</v>
      </c>
      <c r="F20" s="11">
        <v>5</v>
      </c>
      <c r="G20" s="11" t="s">
        <v>584</v>
      </c>
      <c r="H20" s="12">
        <f t="shared" si="0"/>
        <v>604.0512820512821</v>
      </c>
      <c r="I20" s="11">
        <f t="shared" si="1"/>
        <v>3</v>
      </c>
      <c r="J20" s="3">
        <f t="shared" si="2"/>
        <v>23558</v>
      </c>
    </row>
    <row r="21" spans="1:10" ht="12.75">
      <c r="A21" s="50">
        <v>6</v>
      </c>
      <c r="B21" s="40" t="s">
        <v>208</v>
      </c>
      <c r="C21" s="50" t="s">
        <v>26</v>
      </c>
      <c r="D21" s="49">
        <v>9476</v>
      </c>
      <c r="F21" s="11">
        <v>6</v>
      </c>
      <c r="G21" s="11" t="s">
        <v>90</v>
      </c>
      <c r="H21" s="12">
        <f t="shared" si="0"/>
        <v>597.1025641025641</v>
      </c>
      <c r="I21" s="11">
        <f t="shared" si="1"/>
        <v>3</v>
      </c>
      <c r="J21" s="3">
        <f t="shared" si="2"/>
        <v>23287</v>
      </c>
    </row>
    <row r="22" spans="1:10" ht="12.75">
      <c r="A22" s="50">
        <v>7</v>
      </c>
      <c r="B22" s="51" t="s">
        <v>469</v>
      </c>
      <c r="C22" s="50" t="s">
        <v>30</v>
      </c>
      <c r="D22" s="49">
        <v>9450</v>
      </c>
      <c r="F22" s="11">
        <v>7</v>
      </c>
      <c r="G22" s="11" t="s">
        <v>203</v>
      </c>
      <c r="H22" s="12">
        <f t="shared" si="0"/>
        <v>590.4871794871794</v>
      </c>
      <c r="I22" s="11">
        <f t="shared" si="1"/>
        <v>3</v>
      </c>
      <c r="J22" s="3">
        <f t="shared" si="2"/>
        <v>23029</v>
      </c>
    </row>
    <row r="23" spans="1:10" ht="12.75">
      <c r="A23" s="50">
        <v>8</v>
      </c>
      <c r="B23" s="40" t="s">
        <v>860</v>
      </c>
      <c r="C23" s="50" t="s">
        <v>33</v>
      </c>
      <c r="D23" s="49">
        <v>9384</v>
      </c>
      <c r="F23" s="11">
        <v>8</v>
      </c>
      <c r="G23" s="11" t="s">
        <v>31</v>
      </c>
      <c r="H23" s="12">
        <f t="shared" si="0"/>
        <v>587.1692307692308</v>
      </c>
      <c r="I23" s="11">
        <f t="shared" si="1"/>
        <v>5</v>
      </c>
      <c r="J23" s="3">
        <f t="shared" si="2"/>
        <v>38166</v>
      </c>
    </row>
    <row r="24" spans="1:10" ht="12.75">
      <c r="A24" s="50">
        <v>9</v>
      </c>
      <c r="B24" s="40" t="s">
        <v>900</v>
      </c>
      <c r="C24" s="50" t="s">
        <v>96</v>
      </c>
      <c r="D24" s="49">
        <v>9123</v>
      </c>
      <c r="F24" s="11">
        <v>9</v>
      </c>
      <c r="G24" s="11" t="s">
        <v>26</v>
      </c>
      <c r="H24" s="12">
        <f t="shared" si="0"/>
        <v>582.945054945055</v>
      </c>
      <c r="I24" s="11">
        <f t="shared" si="1"/>
        <v>7</v>
      </c>
      <c r="J24" s="3">
        <f t="shared" si="2"/>
        <v>53048</v>
      </c>
    </row>
    <row r="25" spans="1:10" ht="12.75">
      <c r="A25" s="50">
        <v>10</v>
      </c>
      <c r="B25" s="40" t="s">
        <v>134</v>
      </c>
      <c r="C25" s="50" t="s">
        <v>44</v>
      </c>
      <c r="D25" s="49">
        <v>9065</v>
      </c>
      <c r="F25" s="11">
        <v>10</v>
      </c>
      <c r="G25" s="11" t="s">
        <v>44</v>
      </c>
      <c r="H25" s="12">
        <f t="shared" si="0"/>
        <v>577.9076923076923</v>
      </c>
      <c r="I25" s="11">
        <f t="shared" si="1"/>
        <v>5</v>
      </c>
      <c r="J25" s="3">
        <f t="shared" si="2"/>
        <v>37564</v>
      </c>
    </row>
    <row r="26" spans="1:10" ht="12.75">
      <c r="A26" s="50">
        <v>11</v>
      </c>
      <c r="B26" s="40" t="s">
        <v>855</v>
      </c>
      <c r="C26" s="50" t="s">
        <v>26</v>
      </c>
      <c r="D26" s="49">
        <v>9062</v>
      </c>
      <c r="F26" s="11">
        <v>11</v>
      </c>
      <c r="G26" s="11" t="s">
        <v>52</v>
      </c>
      <c r="H26" s="12">
        <f t="shared" si="0"/>
        <v>545.0769230769231</v>
      </c>
      <c r="I26" s="11">
        <f t="shared" si="1"/>
        <v>2</v>
      </c>
      <c r="J26" s="3">
        <f t="shared" si="2"/>
        <v>14172</v>
      </c>
    </row>
    <row r="27" spans="1:10" ht="12.75">
      <c r="A27" s="50">
        <v>12</v>
      </c>
      <c r="B27" s="40" t="s">
        <v>901</v>
      </c>
      <c r="C27" s="50" t="s">
        <v>96</v>
      </c>
      <c r="D27" s="49">
        <v>9031</v>
      </c>
      <c r="F27" s="11">
        <v>12</v>
      </c>
      <c r="G27" s="11" t="s">
        <v>513</v>
      </c>
      <c r="H27" s="12">
        <f t="shared" si="0"/>
        <v>542.8717948717948</v>
      </c>
      <c r="I27" s="11">
        <f t="shared" si="1"/>
        <v>3</v>
      </c>
      <c r="J27" s="3">
        <f t="shared" si="2"/>
        <v>21172</v>
      </c>
    </row>
    <row r="28" spans="1:10" ht="12.75">
      <c r="A28" s="50">
        <v>13</v>
      </c>
      <c r="B28" s="40" t="s">
        <v>858</v>
      </c>
      <c r="C28" s="50" t="s">
        <v>584</v>
      </c>
      <c r="D28" s="49">
        <v>8939</v>
      </c>
      <c r="F28" s="11">
        <v>13</v>
      </c>
      <c r="G28" s="11" t="s">
        <v>130</v>
      </c>
      <c r="H28" s="12">
        <f t="shared" si="0"/>
        <v>521.6153846153846</v>
      </c>
      <c r="I28" s="11">
        <f t="shared" si="1"/>
        <v>3</v>
      </c>
      <c r="J28" s="3">
        <f t="shared" si="2"/>
        <v>20343</v>
      </c>
    </row>
    <row r="29" spans="1:10" ht="12.75">
      <c r="A29" s="50">
        <v>14</v>
      </c>
      <c r="B29" s="51" t="s">
        <v>466</v>
      </c>
      <c r="C29" s="50" t="s">
        <v>44</v>
      </c>
      <c r="D29" s="49">
        <v>8831</v>
      </c>
      <c r="F29" s="11">
        <v>14</v>
      </c>
      <c r="G29" s="11" t="s">
        <v>163</v>
      </c>
      <c r="H29" s="12">
        <f t="shared" si="0"/>
        <v>500.1025641025641</v>
      </c>
      <c r="I29" s="11">
        <f t="shared" si="1"/>
        <v>3</v>
      </c>
      <c r="J29" s="3">
        <f t="shared" si="2"/>
        <v>19504</v>
      </c>
    </row>
    <row r="30" spans="1:10" ht="12.75">
      <c r="A30" s="50">
        <v>15</v>
      </c>
      <c r="B30" s="40" t="s">
        <v>666</v>
      </c>
      <c r="C30" s="50" t="s">
        <v>28</v>
      </c>
      <c r="D30" s="49">
        <v>8775</v>
      </c>
      <c r="F30" s="11">
        <v>15</v>
      </c>
      <c r="G30" s="11" t="s">
        <v>593</v>
      </c>
      <c r="H30" s="12">
        <f t="shared" si="0"/>
        <v>491.0769230769231</v>
      </c>
      <c r="I30" s="11">
        <f t="shared" si="1"/>
        <v>1</v>
      </c>
      <c r="J30" s="3">
        <f t="shared" si="2"/>
        <v>6384</v>
      </c>
    </row>
    <row r="31" spans="1:10" ht="12.75">
      <c r="A31" s="50">
        <v>16</v>
      </c>
      <c r="B31" s="40" t="s">
        <v>864</v>
      </c>
      <c r="C31" s="50" t="s">
        <v>33</v>
      </c>
      <c r="D31" s="49">
        <v>8767</v>
      </c>
      <c r="F31" s="11">
        <v>16</v>
      </c>
      <c r="G31" s="11" t="s">
        <v>48</v>
      </c>
      <c r="H31" s="12">
        <f t="shared" si="0"/>
        <v>488.03846153846155</v>
      </c>
      <c r="I31" s="11">
        <f t="shared" si="1"/>
        <v>2</v>
      </c>
      <c r="J31" s="3">
        <f t="shared" si="2"/>
        <v>12689</v>
      </c>
    </row>
    <row r="32" spans="1:10" ht="12.75">
      <c r="A32" s="50">
        <v>17</v>
      </c>
      <c r="B32" s="51" t="s">
        <v>484</v>
      </c>
      <c r="C32" s="50" t="s">
        <v>52</v>
      </c>
      <c r="D32" s="49">
        <v>8701</v>
      </c>
      <c r="F32" s="11">
        <v>17</v>
      </c>
      <c r="G32" s="11" t="s">
        <v>124</v>
      </c>
      <c r="H32" s="12">
        <f t="shared" si="0"/>
        <v>477.38461538461536</v>
      </c>
      <c r="I32" s="11">
        <f t="shared" si="1"/>
        <v>1</v>
      </c>
      <c r="J32" s="3">
        <f t="shared" si="2"/>
        <v>6206</v>
      </c>
    </row>
    <row r="33" spans="1:10" ht="12.75">
      <c r="A33" s="50">
        <v>18</v>
      </c>
      <c r="B33" s="40" t="s">
        <v>129</v>
      </c>
      <c r="C33" s="50" t="s">
        <v>31</v>
      </c>
      <c r="D33" s="49">
        <v>8636</v>
      </c>
      <c r="F33" s="11">
        <v>18</v>
      </c>
      <c r="G33" s="11" t="s">
        <v>42</v>
      </c>
      <c r="H33" s="12">
        <f t="shared" si="0"/>
        <v>458.53846153846155</v>
      </c>
      <c r="I33" s="11">
        <f t="shared" si="1"/>
        <v>2</v>
      </c>
      <c r="J33" s="3">
        <f t="shared" si="2"/>
        <v>11922</v>
      </c>
    </row>
    <row r="34" spans="1:10" ht="12.75">
      <c r="A34" s="50">
        <v>19</v>
      </c>
      <c r="B34" s="40" t="s">
        <v>902</v>
      </c>
      <c r="C34" s="50" t="s">
        <v>96</v>
      </c>
      <c r="D34" s="49">
        <v>8575</v>
      </c>
      <c r="F34" s="11">
        <v>19</v>
      </c>
      <c r="G34" s="11" t="s">
        <v>201</v>
      </c>
      <c r="H34" s="12">
        <f t="shared" si="0"/>
        <v>449.87179487179486</v>
      </c>
      <c r="I34" s="11">
        <f t="shared" si="1"/>
        <v>3</v>
      </c>
      <c r="J34" s="3">
        <f t="shared" si="2"/>
        <v>17545</v>
      </c>
    </row>
    <row r="35" spans="1:10" ht="12.75">
      <c r="A35" s="50">
        <v>20</v>
      </c>
      <c r="B35" s="40" t="s">
        <v>127</v>
      </c>
      <c r="C35" s="50" t="s">
        <v>31</v>
      </c>
      <c r="D35" s="49">
        <v>8523</v>
      </c>
      <c r="F35" s="11">
        <v>20</v>
      </c>
      <c r="G35" s="11" t="s">
        <v>395</v>
      </c>
      <c r="H35" s="12">
        <f t="shared" si="0"/>
        <v>433.5</v>
      </c>
      <c r="I35" s="11">
        <f t="shared" si="1"/>
        <v>2</v>
      </c>
      <c r="J35" s="3">
        <f t="shared" si="2"/>
        <v>11271</v>
      </c>
    </row>
    <row r="36" spans="1:10" ht="12.75">
      <c r="A36" s="50">
        <v>21</v>
      </c>
      <c r="B36" s="40" t="s">
        <v>767</v>
      </c>
      <c r="C36" s="50" t="s">
        <v>90</v>
      </c>
      <c r="D36" s="49">
        <v>8481</v>
      </c>
      <c r="F36" s="11">
        <v>21</v>
      </c>
      <c r="G36" s="11" t="s">
        <v>38</v>
      </c>
      <c r="H36" s="12">
        <f t="shared" si="0"/>
        <v>430.35897435897436</v>
      </c>
      <c r="I36" s="11">
        <f t="shared" si="1"/>
        <v>3</v>
      </c>
      <c r="J36" s="3">
        <f t="shared" si="2"/>
        <v>16784</v>
      </c>
    </row>
    <row r="37" spans="1:10" ht="12.75">
      <c r="A37" s="50">
        <v>22</v>
      </c>
      <c r="B37" s="40" t="s">
        <v>686</v>
      </c>
      <c r="C37" s="50" t="s">
        <v>30</v>
      </c>
      <c r="D37" s="49">
        <v>8319</v>
      </c>
      <c r="F37" s="11">
        <v>22</v>
      </c>
      <c r="G37" s="11" t="s">
        <v>451</v>
      </c>
      <c r="H37" s="12">
        <f t="shared" si="0"/>
        <v>355.2307692307692</v>
      </c>
      <c r="I37" s="11">
        <f t="shared" si="1"/>
        <v>2</v>
      </c>
      <c r="J37" s="3">
        <f t="shared" si="2"/>
        <v>9236</v>
      </c>
    </row>
    <row r="38" spans="1:10" ht="12.75">
      <c r="A38" s="50">
        <v>23</v>
      </c>
      <c r="B38" s="40" t="s">
        <v>903</v>
      </c>
      <c r="C38" s="50" t="s">
        <v>130</v>
      </c>
      <c r="D38" s="49">
        <v>8285</v>
      </c>
      <c r="F38" s="11">
        <v>23</v>
      </c>
      <c r="G38" s="11" t="s">
        <v>660</v>
      </c>
      <c r="H38" s="12">
        <f t="shared" si="0"/>
        <v>348.0769230769231</v>
      </c>
      <c r="I38" s="11">
        <f t="shared" si="1"/>
        <v>2</v>
      </c>
      <c r="J38" s="3">
        <f t="shared" si="2"/>
        <v>9050</v>
      </c>
    </row>
    <row r="39" spans="1:10" ht="12.75">
      <c r="A39" s="50">
        <v>24</v>
      </c>
      <c r="B39" s="40" t="s">
        <v>824</v>
      </c>
      <c r="C39" s="50" t="s">
        <v>96</v>
      </c>
      <c r="D39" s="49">
        <v>8200</v>
      </c>
      <c r="F39" s="11">
        <v>24</v>
      </c>
      <c r="G39" s="11" t="s">
        <v>50</v>
      </c>
      <c r="H39" s="12">
        <f t="shared" si="0"/>
        <v>340.974358974359</v>
      </c>
      <c r="I39" s="11">
        <f t="shared" si="1"/>
        <v>3</v>
      </c>
      <c r="J39" s="3">
        <f t="shared" si="2"/>
        <v>13298</v>
      </c>
    </row>
    <row r="40" spans="1:10" ht="12.75">
      <c r="A40" s="50">
        <v>25</v>
      </c>
      <c r="B40" s="40" t="s">
        <v>838</v>
      </c>
      <c r="C40" s="50" t="s">
        <v>163</v>
      </c>
      <c r="D40" s="49">
        <v>8110</v>
      </c>
      <c r="F40" s="11">
        <v>25</v>
      </c>
      <c r="G40" s="11" t="s">
        <v>128</v>
      </c>
      <c r="H40" s="12">
        <f t="shared" si="0"/>
        <v>327.15384615384613</v>
      </c>
      <c r="I40" s="11">
        <f t="shared" si="1"/>
        <v>1</v>
      </c>
      <c r="J40" s="3">
        <f t="shared" si="2"/>
        <v>4253</v>
      </c>
    </row>
    <row r="41" spans="1:10" ht="12.75">
      <c r="A41" s="50">
        <v>26</v>
      </c>
      <c r="B41" s="40" t="s">
        <v>514</v>
      </c>
      <c r="C41" s="50" t="s">
        <v>31</v>
      </c>
      <c r="D41" s="49">
        <v>8036</v>
      </c>
      <c r="F41" s="11">
        <v>26</v>
      </c>
      <c r="G41" s="11" t="s">
        <v>904</v>
      </c>
      <c r="H41" s="12">
        <f t="shared" si="0"/>
        <v>325.34615384615387</v>
      </c>
      <c r="I41" s="11">
        <f t="shared" si="1"/>
        <v>2</v>
      </c>
      <c r="J41" s="3">
        <f t="shared" si="2"/>
        <v>8459</v>
      </c>
    </row>
    <row r="42" spans="1:10" ht="12.75">
      <c r="A42" s="50">
        <v>27</v>
      </c>
      <c r="B42" s="52" t="s">
        <v>905</v>
      </c>
      <c r="C42" s="50" t="s">
        <v>30</v>
      </c>
      <c r="D42" s="49">
        <v>7922</v>
      </c>
      <c r="F42" s="11">
        <v>27</v>
      </c>
      <c r="G42" s="11" t="s">
        <v>582</v>
      </c>
      <c r="H42" s="12">
        <f t="shared" si="0"/>
        <v>304.3076923076923</v>
      </c>
      <c r="I42" s="11">
        <f t="shared" si="1"/>
        <v>1</v>
      </c>
      <c r="J42" s="3">
        <f t="shared" si="2"/>
        <v>3956</v>
      </c>
    </row>
    <row r="43" spans="1:10" ht="12.75">
      <c r="A43" s="50">
        <v>28</v>
      </c>
      <c r="B43" s="40" t="s">
        <v>735</v>
      </c>
      <c r="C43" s="50" t="s">
        <v>203</v>
      </c>
      <c r="D43" s="49">
        <v>7849</v>
      </c>
      <c r="F43" s="11">
        <v>28</v>
      </c>
      <c r="G43" s="11" t="s">
        <v>512</v>
      </c>
      <c r="H43" s="12">
        <f t="shared" si="0"/>
        <v>301.3076923076923</v>
      </c>
      <c r="I43" s="11">
        <f t="shared" si="1"/>
        <v>3</v>
      </c>
      <c r="J43" s="3">
        <f t="shared" si="2"/>
        <v>11751</v>
      </c>
    </row>
    <row r="44" spans="1:10" ht="12.75">
      <c r="A44" s="50">
        <v>29</v>
      </c>
      <c r="B44" s="40" t="s">
        <v>29</v>
      </c>
      <c r="C44" s="50" t="s">
        <v>30</v>
      </c>
      <c r="D44" s="49">
        <v>7826</v>
      </c>
      <c r="F44" s="11">
        <v>29</v>
      </c>
      <c r="G44" s="11" t="s">
        <v>663</v>
      </c>
      <c r="H44" s="12">
        <f t="shared" si="0"/>
        <v>260.2307692307692</v>
      </c>
      <c r="I44" s="11">
        <f t="shared" si="1"/>
        <v>1</v>
      </c>
      <c r="J44" s="3">
        <f t="shared" si="2"/>
        <v>3383</v>
      </c>
    </row>
    <row r="45" spans="1:10" ht="12.75">
      <c r="A45" s="50">
        <v>30</v>
      </c>
      <c r="B45" s="40" t="s">
        <v>318</v>
      </c>
      <c r="C45" s="50" t="s">
        <v>203</v>
      </c>
      <c r="D45" s="49">
        <v>7749</v>
      </c>
      <c r="F45" s="11">
        <v>30</v>
      </c>
      <c r="G45" s="11" t="s">
        <v>39</v>
      </c>
      <c r="H45" s="12">
        <f t="shared" si="0"/>
        <v>248.23076923076923</v>
      </c>
      <c r="I45" s="11">
        <f t="shared" si="1"/>
        <v>2</v>
      </c>
      <c r="J45" s="3">
        <f t="shared" si="2"/>
        <v>6454</v>
      </c>
    </row>
    <row r="46" spans="1:10" ht="12.75">
      <c r="A46" s="50">
        <v>31</v>
      </c>
      <c r="B46" s="40" t="s">
        <v>811</v>
      </c>
      <c r="C46" s="50" t="s">
        <v>513</v>
      </c>
      <c r="D46" s="49">
        <v>7744</v>
      </c>
      <c r="F46" s="11">
        <v>31</v>
      </c>
      <c r="G46" s="11" t="s">
        <v>46</v>
      </c>
      <c r="H46" s="12">
        <f t="shared" si="0"/>
        <v>239.3846153846154</v>
      </c>
      <c r="I46" s="11">
        <f t="shared" si="1"/>
        <v>1</v>
      </c>
      <c r="J46" s="3">
        <f t="shared" si="2"/>
        <v>3112</v>
      </c>
    </row>
    <row r="47" spans="1:10" ht="12.75">
      <c r="A47" s="50">
        <v>32</v>
      </c>
      <c r="B47" s="40" t="s">
        <v>324</v>
      </c>
      <c r="C47" s="50" t="s">
        <v>26</v>
      </c>
      <c r="D47" s="49">
        <v>7590</v>
      </c>
      <c r="F47" s="11">
        <v>32</v>
      </c>
      <c r="G47" s="11" t="s">
        <v>906</v>
      </c>
      <c r="H47" s="12">
        <f t="shared" si="0"/>
        <v>112.6923076923077</v>
      </c>
      <c r="I47" s="11">
        <f t="shared" si="1"/>
        <v>1</v>
      </c>
      <c r="J47" s="3">
        <f t="shared" si="2"/>
        <v>1465</v>
      </c>
    </row>
    <row r="48" spans="1:10" ht="12.75">
      <c r="A48" s="50">
        <v>33</v>
      </c>
      <c r="B48" s="40" t="s">
        <v>664</v>
      </c>
      <c r="C48" s="50" t="s">
        <v>395</v>
      </c>
      <c r="D48" s="49">
        <v>7492</v>
      </c>
      <c r="F48" s="11"/>
      <c r="H48" s="12"/>
      <c r="I48" s="11"/>
      <c r="J48" s="3"/>
    </row>
    <row r="49" spans="1:10" ht="12.75">
      <c r="A49" s="50">
        <v>34</v>
      </c>
      <c r="B49" s="40" t="s">
        <v>798</v>
      </c>
      <c r="C49" s="50" t="s">
        <v>584</v>
      </c>
      <c r="D49" s="49">
        <v>7461</v>
      </c>
      <c r="F49" s="11"/>
      <c r="H49" s="12"/>
      <c r="I49" s="11"/>
      <c r="J49" s="3"/>
    </row>
    <row r="50" spans="1:10" ht="12.75">
      <c r="A50" s="50">
        <v>35</v>
      </c>
      <c r="B50" s="40" t="s">
        <v>596</v>
      </c>
      <c r="C50" s="50" t="s">
        <v>130</v>
      </c>
      <c r="D50" s="49">
        <v>7455</v>
      </c>
      <c r="F50" s="11"/>
      <c r="H50" s="19" t="s">
        <v>55</v>
      </c>
      <c r="I50" s="20">
        <f>I40+I42</f>
        <v>2</v>
      </c>
      <c r="J50" s="21">
        <f aca="true" t="shared" si="3" ref="J50:J55">I50/I$56</f>
        <v>0.022988505747126436</v>
      </c>
    </row>
    <row r="51" spans="1:10" ht="12.75">
      <c r="A51" s="50">
        <v>36</v>
      </c>
      <c r="B51" s="40" t="s">
        <v>907</v>
      </c>
      <c r="C51" s="50" t="s">
        <v>90</v>
      </c>
      <c r="D51" s="49">
        <v>7450</v>
      </c>
      <c r="F51" s="11"/>
      <c r="H51" s="19" t="s">
        <v>57</v>
      </c>
      <c r="I51" s="20">
        <f>I17+I42</f>
        <v>6</v>
      </c>
      <c r="J51" s="21">
        <f t="shared" si="3"/>
        <v>0.06896551724137931</v>
      </c>
    </row>
    <row r="52" spans="1:10" ht="12.75">
      <c r="A52" s="50">
        <v>37</v>
      </c>
      <c r="B52" s="26" t="s">
        <v>286</v>
      </c>
      <c r="C52" s="50" t="s">
        <v>203</v>
      </c>
      <c r="D52" s="49">
        <v>7431</v>
      </c>
      <c r="H52" s="19" t="s">
        <v>59</v>
      </c>
      <c r="I52" s="20">
        <f>I16+I19+I20+I21+I22+I23+I25+I26+I27+I28+I29+I30+I31+I33+I35+I36+I37+I38+I39+I43+I44+I46</f>
        <v>61</v>
      </c>
      <c r="J52" s="21">
        <f t="shared" si="3"/>
        <v>0.7011494252873564</v>
      </c>
    </row>
    <row r="53" spans="1:10" ht="12.75">
      <c r="A53" s="50">
        <v>38</v>
      </c>
      <c r="B53" s="40" t="s">
        <v>168</v>
      </c>
      <c r="C53" s="50" t="s">
        <v>48</v>
      </c>
      <c r="D53" s="49">
        <v>7369</v>
      </c>
      <c r="H53" s="19" t="s">
        <v>61</v>
      </c>
      <c r="I53" s="20">
        <f>I24+I45</f>
        <v>9</v>
      </c>
      <c r="J53" s="21">
        <f t="shared" si="3"/>
        <v>0.10344827586206896</v>
      </c>
    </row>
    <row r="54" spans="1:10" ht="12.75">
      <c r="A54" s="50">
        <v>39</v>
      </c>
      <c r="B54" s="40" t="s">
        <v>535</v>
      </c>
      <c r="C54" s="50" t="s">
        <v>90</v>
      </c>
      <c r="D54" s="49">
        <v>7356</v>
      </c>
      <c r="H54" s="19" t="s">
        <v>63</v>
      </c>
      <c r="I54" s="20">
        <f>I18+I41</f>
        <v>5</v>
      </c>
      <c r="J54" s="21">
        <f t="shared" si="3"/>
        <v>0.05747126436781609</v>
      </c>
    </row>
    <row r="55" spans="1:10" ht="12.75">
      <c r="A55" s="50">
        <v>40</v>
      </c>
      <c r="B55" s="51" t="s">
        <v>482</v>
      </c>
      <c r="C55" s="50" t="s">
        <v>31</v>
      </c>
      <c r="D55" s="49">
        <v>7320</v>
      </c>
      <c r="H55" s="22" t="s">
        <v>65</v>
      </c>
      <c r="I55" s="20">
        <f>I34+I47</f>
        <v>4</v>
      </c>
      <c r="J55" s="21">
        <f t="shared" si="3"/>
        <v>0.04597701149425287</v>
      </c>
    </row>
    <row r="56" spans="1:10" ht="12.75">
      <c r="A56" s="50">
        <v>41</v>
      </c>
      <c r="B56" s="40" t="s">
        <v>908</v>
      </c>
      <c r="C56" s="50" t="s">
        <v>44</v>
      </c>
      <c r="D56" s="49">
        <v>7285</v>
      </c>
      <c r="I56" s="4">
        <f>SUM(I50:I55)</f>
        <v>87</v>
      </c>
      <c r="J56" s="23">
        <f>SUM(J50:J55)</f>
        <v>1</v>
      </c>
    </row>
    <row r="57" spans="1:4" ht="12.75">
      <c r="A57" s="50">
        <v>42</v>
      </c>
      <c r="B57" s="51" t="s">
        <v>470</v>
      </c>
      <c r="C57" s="50" t="s">
        <v>28</v>
      </c>
      <c r="D57" s="49">
        <v>7200</v>
      </c>
    </row>
    <row r="58" spans="1:4" ht="12.75">
      <c r="A58" s="50">
        <v>43</v>
      </c>
      <c r="B58" s="40" t="s">
        <v>595</v>
      </c>
      <c r="C58" s="50" t="s">
        <v>584</v>
      </c>
      <c r="D58" s="49">
        <v>7158</v>
      </c>
    </row>
    <row r="59" spans="1:4" ht="12.75">
      <c r="A59" s="50">
        <v>44</v>
      </c>
      <c r="B59" s="40" t="s">
        <v>865</v>
      </c>
      <c r="C59" s="50" t="s">
        <v>513</v>
      </c>
      <c r="D59" s="49">
        <v>6738</v>
      </c>
    </row>
    <row r="60" spans="1:4" ht="12.75">
      <c r="A60" s="50">
        <v>45</v>
      </c>
      <c r="B60" s="40" t="s">
        <v>871</v>
      </c>
      <c r="C60" s="50" t="s">
        <v>163</v>
      </c>
      <c r="D60" s="49">
        <v>6717</v>
      </c>
    </row>
    <row r="61" spans="1:4" ht="12.75">
      <c r="A61" s="50">
        <v>46</v>
      </c>
      <c r="B61" s="40" t="s">
        <v>654</v>
      </c>
      <c r="C61" s="50" t="s">
        <v>26</v>
      </c>
      <c r="D61" s="49">
        <v>6706</v>
      </c>
    </row>
    <row r="62" spans="1:4" ht="12.75">
      <c r="A62" s="50">
        <v>47</v>
      </c>
      <c r="B62" s="40" t="s">
        <v>602</v>
      </c>
      <c r="C62" s="50" t="s">
        <v>513</v>
      </c>
      <c r="D62" s="49">
        <v>6690</v>
      </c>
    </row>
    <row r="63" spans="1:4" ht="12.75">
      <c r="A63" s="50">
        <v>48</v>
      </c>
      <c r="B63" s="40" t="s">
        <v>909</v>
      </c>
      <c r="C63" s="50" t="s">
        <v>30</v>
      </c>
      <c r="D63" s="49">
        <v>6395</v>
      </c>
    </row>
    <row r="64" spans="1:4" ht="12.75">
      <c r="A64" s="50">
        <v>49</v>
      </c>
      <c r="B64" s="40" t="s">
        <v>724</v>
      </c>
      <c r="C64" s="50" t="s">
        <v>593</v>
      </c>
      <c r="D64" s="49">
        <v>6384</v>
      </c>
    </row>
    <row r="65" spans="1:4" ht="12.75">
      <c r="A65" s="50">
        <v>50</v>
      </c>
      <c r="B65" s="40" t="s">
        <v>665</v>
      </c>
      <c r="C65" s="50" t="s">
        <v>201</v>
      </c>
      <c r="D65" s="49">
        <v>6383</v>
      </c>
    </row>
    <row r="66" spans="1:4" ht="12.75">
      <c r="A66" s="50">
        <v>51</v>
      </c>
      <c r="B66" s="52" t="s">
        <v>910</v>
      </c>
      <c r="C66" s="50" t="s">
        <v>44</v>
      </c>
      <c r="D66" s="49">
        <v>6281</v>
      </c>
    </row>
    <row r="67" spans="1:4" ht="12.75">
      <c r="A67" s="50">
        <v>52</v>
      </c>
      <c r="B67" s="40" t="s">
        <v>530</v>
      </c>
      <c r="C67" s="50" t="s">
        <v>512</v>
      </c>
      <c r="D67" s="49">
        <v>6211</v>
      </c>
    </row>
    <row r="68" spans="1:4" ht="12.75">
      <c r="A68" s="50">
        <v>53</v>
      </c>
      <c r="B68" s="40" t="s">
        <v>911</v>
      </c>
      <c r="C68" s="50" t="s">
        <v>124</v>
      </c>
      <c r="D68" s="49">
        <v>6206</v>
      </c>
    </row>
    <row r="69" spans="1:4" ht="12.75">
      <c r="A69" s="50">
        <v>54</v>
      </c>
      <c r="B69" s="40" t="s">
        <v>412</v>
      </c>
      <c r="C69" s="50" t="s">
        <v>38</v>
      </c>
      <c r="D69" s="49">
        <v>6201</v>
      </c>
    </row>
    <row r="70" spans="1:4" ht="12.75">
      <c r="A70" s="50">
        <v>55</v>
      </c>
      <c r="B70" s="52" t="s">
        <v>912</v>
      </c>
      <c r="C70" s="50" t="s">
        <v>42</v>
      </c>
      <c r="D70" s="49">
        <v>6115</v>
      </c>
    </row>
    <row r="71" spans="1:4" ht="12.75">
      <c r="A71" s="50">
        <v>56</v>
      </c>
      <c r="B71" s="40" t="s">
        <v>712</v>
      </c>
      <c r="C71" s="50" t="s">
        <v>44</v>
      </c>
      <c r="D71" s="49">
        <v>6102</v>
      </c>
    </row>
    <row r="72" spans="1:4" ht="12.75">
      <c r="A72" s="50">
        <v>57</v>
      </c>
      <c r="B72" s="40" t="s">
        <v>194</v>
      </c>
      <c r="C72" s="50" t="s">
        <v>26</v>
      </c>
      <c r="D72" s="49">
        <v>5964</v>
      </c>
    </row>
    <row r="73" spans="1:4" ht="12.75">
      <c r="A73" s="50">
        <v>58</v>
      </c>
      <c r="B73" s="40" t="s">
        <v>913</v>
      </c>
      <c r="C73" s="50" t="s">
        <v>42</v>
      </c>
      <c r="D73" s="49">
        <v>5807</v>
      </c>
    </row>
    <row r="74" spans="1:4" ht="12.75">
      <c r="A74" s="50">
        <v>59</v>
      </c>
      <c r="B74" s="40" t="s">
        <v>914</v>
      </c>
      <c r="C74" s="50" t="s">
        <v>31</v>
      </c>
      <c r="D74" s="49">
        <v>5651</v>
      </c>
    </row>
    <row r="75" spans="1:4" ht="12.75">
      <c r="A75" s="50">
        <v>60</v>
      </c>
      <c r="B75" s="40" t="s">
        <v>818</v>
      </c>
      <c r="C75" s="50" t="s">
        <v>38</v>
      </c>
      <c r="D75" s="49">
        <v>5634</v>
      </c>
    </row>
    <row r="76" spans="1:4" ht="12.75">
      <c r="A76" s="50">
        <v>61</v>
      </c>
      <c r="B76" s="40" t="s">
        <v>915</v>
      </c>
      <c r="C76" s="50" t="s">
        <v>201</v>
      </c>
      <c r="D76" s="49">
        <v>5615</v>
      </c>
    </row>
    <row r="77" spans="1:4" ht="12.75">
      <c r="A77" s="50">
        <v>62</v>
      </c>
      <c r="B77" s="51" t="s">
        <v>462</v>
      </c>
      <c r="C77" s="50" t="s">
        <v>201</v>
      </c>
      <c r="D77" s="49">
        <v>5547</v>
      </c>
    </row>
    <row r="78" spans="1:4" ht="12.75">
      <c r="A78" s="50">
        <v>63</v>
      </c>
      <c r="B78" s="40" t="s">
        <v>611</v>
      </c>
      <c r="C78" s="50" t="s">
        <v>50</v>
      </c>
      <c r="D78" s="49">
        <v>5490</v>
      </c>
    </row>
    <row r="79" spans="1:4" ht="12.75">
      <c r="A79" s="50">
        <v>64</v>
      </c>
      <c r="B79" s="40" t="s">
        <v>916</v>
      </c>
      <c r="C79" s="50" t="s">
        <v>52</v>
      </c>
      <c r="D79" s="49">
        <v>5471</v>
      </c>
    </row>
    <row r="80" spans="1:4" ht="12.75">
      <c r="A80" s="50">
        <v>65</v>
      </c>
      <c r="B80" s="40" t="s">
        <v>586</v>
      </c>
      <c r="C80" s="50" t="s">
        <v>48</v>
      </c>
      <c r="D80" s="49">
        <v>5320</v>
      </c>
    </row>
    <row r="81" spans="1:4" ht="12.75">
      <c r="A81" s="50">
        <v>66</v>
      </c>
      <c r="B81" s="40" t="s">
        <v>684</v>
      </c>
      <c r="C81" s="50" t="s">
        <v>660</v>
      </c>
      <c r="D81" s="49">
        <v>5184</v>
      </c>
    </row>
    <row r="82" spans="1:4" ht="12.75">
      <c r="A82" s="50">
        <v>67</v>
      </c>
      <c r="B82" s="40" t="s">
        <v>542</v>
      </c>
      <c r="C82" s="50" t="s">
        <v>38</v>
      </c>
      <c r="D82" s="49">
        <v>4949</v>
      </c>
    </row>
    <row r="83" spans="1:4" ht="12.75">
      <c r="A83" s="50">
        <v>68</v>
      </c>
      <c r="B83" s="40" t="s">
        <v>917</v>
      </c>
      <c r="C83" s="50" t="s">
        <v>904</v>
      </c>
      <c r="D83" s="49">
        <v>4769</v>
      </c>
    </row>
    <row r="84" spans="1:4" ht="12.75">
      <c r="A84" s="50">
        <v>69</v>
      </c>
      <c r="B84" s="40" t="s">
        <v>918</v>
      </c>
      <c r="C84" s="50" t="s">
        <v>451</v>
      </c>
      <c r="D84" s="49">
        <v>4738</v>
      </c>
    </row>
    <row r="85" spans="1:4" ht="12.75">
      <c r="A85" s="50">
        <v>70</v>
      </c>
      <c r="B85" s="40" t="s">
        <v>597</v>
      </c>
      <c r="C85" s="50" t="s">
        <v>163</v>
      </c>
      <c r="D85" s="49">
        <v>4677</v>
      </c>
    </row>
    <row r="86" spans="1:4" ht="12.75">
      <c r="A86" s="50">
        <v>71</v>
      </c>
      <c r="B86" s="40" t="s">
        <v>919</v>
      </c>
      <c r="C86" s="50" t="s">
        <v>26</v>
      </c>
      <c r="D86" s="49">
        <v>4654</v>
      </c>
    </row>
    <row r="87" spans="1:4" ht="12.75">
      <c r="A87" s="50">
        <v>72</v>
      </c>
      <c r="B87" s="40" t="s">
        <v>265</v>
      </c>
      <c r="C87" s="50" t="s">
        <v>50</v>
      </c>
      <c r="D87" s="49">
        <v>4632</v>
      </c>
    </row>
    <row r="88" spans="1:4" ht="12.75">
      <c r="A88" s="50">
        <v>73</v>
      </c>
      <c r="B88" s="40" t="s">
        <v>756</v>
      </c>
      <c r="C88" s="50" t="s">
        <v>130</v>
      </c>
      <c r="D88" s="49">
        <v>4603</v>
      </c>
    </row>
    <row r="89" spans="1:4" ht="12.75">
      <c r="A89" s="50">
        <v>74</v>
      </c>
      <c r="B89" s="40" t="s">
        <v>920</v>
      </c>
      <c r="C89" s="50" t="s">
        <v>451</v>
      </c>
      <c r="D89" s="49">
        <v>4498</v>
      </c>
    </row>
    <row r="90" spans="1:4" ht="12.75">
      <c r="A90" s="50">
        <v>75</v>
      </c>
      <c r="B90" s="40" t="s">
        <v>751</v>
      </c>
      <c r="C90" s="50" t="s">
        <v>128</v>
      </c>
      <c r="D90" s="49">
        <v>4253</v>
      </c>
    </row>
    <row r="91" spans="1:4" ht="12.75">
      <c r="A91" s="50">
        <v>76</v>
      </c>
      <c r="B91" s="40" t="s">
        <v>363</v>
      </c>
      <c r="C91" s="50" t="s">
        <v>39</v>
      </c>
      <c r="D91" s="49">
        <v>4037</v>
      </c>
    </row>
    <row r="92" spans="1:4" ht="12.75">
      <c r="A92" s="50">
        <v>77</v>
      </c>
      <c r="B92" s="40" t="s">
        <v>921</v>
      </c>
      <c r="C92" s="50" t="s">
        <v>582</v>
      </c>
      <c r="D92" s="49">
        <v>3956</v>
      </c>
    </row>
    <row r="93" spans="1:4" ht="12.75">
      <c r="A93" s="50">
        <v>78</v>
      </c>
      <c r="B93" s="40" t="s">
        <v>922</v>
      </c>
      <c r="C93" s="50" t="s">
        <v>660</v>
      </c>
      <c r="D93" s="49">
        <v>3866</v>
      </c>
    </row>
    <row r="94" spans="1:4" ht="12.75">
      <c r="A94" s="50">
        <v>79</v>
      </c>
      <c r="B94" s="40" t="s">
        <v>411</v>
      </c>
      <c r="C94" s="50" t="s">
        <v>395</v>
      </c>
      <c r="D94" s="49">
        <v>3779</v>
      </c>
    </row>
    <row r="95" spans="1:4" ht="12.75">
      <c r="A95" s="50">
        <v>80</v>
      </c>
      <c r="B95" s="40" t="s">
        <v>923</v>
      </c>
      <c r="C95" s="50" t="s">
        <v>904</v>
      </c>
      <c r="D95" s="49">
        <v>3690</v>
      </c>
    </row>
    <row r="96" spans="1:4" ht="12.75">
      <c r="A96" s="50">
        <v>81</v>
      </c>
      <c r="B96" s="40" t="s">
        <v>692</v>
      </c>
      <c r="C96" s="50" t="s">
        <v>663</v>
      </c>
      <c r="D96" s="49">
        <v>3383</v>
      </c>
    </row>
    <row r="97" spans="1:4" ht="12.75">
      <c r="A97" s="50">
        <v>82</v>
      </c>
      <c r="B97" s="40" t="s">
        <v>924</v>
      </c>
      <c r="C97" s="50" t="s">
        <v>50</v>
      </c>
      <c r="D97" s="49">
        <v>3176</v>
      </c>
    </row>
    <row r="98" spans="1:4" ht="12.75">
      <c r="A98" s="50">
        <v>83</v>
      </c>
      <c r="B98" s="52" t="s">
        <v>925</v>
      </c>
      <c r="C98" s="50" t="s">
        <v>46</v>
      </c>
      <c r="D98" s="49">
        <v>3112</v>
      </c>
    </row>
    <row r="99" spans="1:4" ht="12.75">
      <c r="A99" s="50">
        <v>84</v>
      </c>
      <c r="B99" s="40" t="s">
        <v>926</v>
      </c>
      <c r="C99" s="50" t="s">
        <v>512</v>
      </c>
      <c r="D99" s="49">
        <v>3036</v>
      </c>
    </row>
    <row r="100" spans="1:4" ht="12.75">
      <c r="A100" s="50">
        <v>85</v>
      </c>
      <c r="B100" s="40" t="s">
        <v>833</v>
      </c>
      <c r="C100" s="50" t="s">
        <v>512</v>
      </c>
      <c r="D100" s="49">
        <v>2504</v>
      </c>
    </row>
    <row r="101" spans="1:4" ht="12.75">
      <c r="A101" s="50">
        <v>86</v>
      </c>
      <c r="B101" s="40" t="s">
        <v>927</v>
      </c>
      <c r="C101" s="50" t="s">
        <v>39</v>
      </c>
      <c r="D101" s="49">
        <v>2417</v>
      </c>
    </row>
    <row r="102" spans="1:4" ht="12.75">
      <c r="A102" s="50">
        <v>87</v>
      </c>
      <c r="B102" s="40" t="s">
        <v>928</v>
      </c>
      <c r="C102" s="50" t="s">
        <v>906</v>
      </c>
      <c r="D102" s="49">
        <v>1465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77"/>
  <sheetViews>
    <sheetView workbookViewId="0" topLeftCell="A1">
      <selection activeCell="G68" sqref="G68"/>
    </sheetView>
  </sheetViews>
  <sheetFormatPr defaultColWidth="9.140625" defaultRowHeight="12.75"/>
  <cols>
    <col min="1" max="1" width="6.7109375" style="11" customWidth="1"/>
    <col min="2" max="2" width="28.7109375" style="0" customWidth="1"/>
    <col min="3" max="3" width="5.421875" style="11" customWidth="1"/>
    <col min="4" max="4" width="6.57421875" style="25" customWidth="1"/>
    <col min="5" max="6" width="9.7109375" style="0" customWidth="1"/>
    <col min="7" max="7" width="9.28125" style="0" customWidth="1"/>
    <col min="8" max="8" width="18.28125" style="0" customWidth="1"/>
  </cols>
  <sheetData>
    <row r="1" spans="1:4" s="2" customFormat="1" ht="21" customHeight="1">
      <c r="A1" s="34" t="s">
        <v>929</v>
      </c>
      <c r="C1" s="6"/>
      <c r="D1" s="39"/>
    </row>
    <row r="2" spans="1:9" s="2" customFormat="1" ht="12.75" customHeight="1">
      <c r="A2" s="34" t="s">
        <v>930</v>
      </c>
      <c r="C2" s="6"/>
      <c r="D2" s="39"/>
      <c r="F2" s="3" t="s">
        <v>2</v>
      </c>
      <c r="G2" t="s">
        <v>931</v>
      </c>
      <c r="H2" t="s">
        <v>697</v>
      </c>
      <c r="I2" s="32" t="s">
        <v>561</v>
      </c>
    </row>
    <row r="3" spans="3:9" ht="12.75">
      <c r="C3"/>
      <c r="F3" s="3" t="s">
        <v>5</v>
      </c>
      <c r="G3" t="s">
        <v>932</v>
      </c>
      <c r="H3" t="s">
        <v>426</v>
      </c>
      <c r="I3" s="32" t="s">
        <v>119</v>
      </c>
    </row>
    <row r="4" spans="1:9" ht="12.75">
      <c r="A4" s="32" t="s">
        <v>933</v>
      </c>
      <c r="C4" s="11">
        <v>62</v>
      </c>
      <c r="D4" s="4" t="s">
        <v>9</v>
      </c>
      <c r="F4" s="3" t="s">
        <v>10</v>
      </c>
      <c r="G4" t="s">
        <v>934</v>
      </c>
      <c r="H4" t="s">
        <v>851</v>
      </c>
      <c r="I4" s="32" t="s">
        <v>187</v>
      </c>
    </row>
    <row r="5" spans="1:9" ht="12.75">
      <c r="A5" s="33" t="s">
        <v>935</v>
      </c>
      <c r="C5" s="11">
        <v>28</v>
      </c>
      <c r="D5" s="4" t="s">
        <v>12</v>
      </c>
      <c r="F5" s="3" t="s">
        <v>13</v>
      </c>
      <c r="G5" t="s">
        <v>936</v>
      </c>
      <c r="H5" t="s">
        <v>937</v>
      </c>
      <c r="I5" t="s">
        <v>938</v>
      </c>
    </row>
    <row r="6" spans="1:9" ht="12.75">
      <c r="A6" s="32"/>
      <c r="C6" s="11">
        <v>10</v>
      </c>
      <c r="D6" s="5" t="s">
        <v>15</v>
      </c>
      <c r="F6" s="3" t="s">
        <v>82</v>
      </c>
      <c r="G6" t="s">
        <v>939</v>
      </c>
      <c r="H6" t="s">
        <v>641</v>
      </c>
      <c r="I6" s="32" t="s">
        <v>940</v>
      </c>
    </row>
    <row r="7" spans="3:11" ht="12.75">
      <c r="C7" s="11">
        <f>F46</f>
        <v>31</v>
      </c>
      <c r="D7" s="25" t="s">
        <v>16</v>
      </c>
      <c r="F7" s="3" t="s">
        <v>120</v>
      </c>
      <c r="G7" t="s">
        <v>941</v>
      </c>
      <c r="H7" t="s">
        <v>643</v>
      </c>
      <c r="I7" s="32" t="s">
        <v>942</v>
      </c>
      <c r="K7" s="32"/>
    </row>
    <row r="8" spans="6:9" ht="12.75">
      <c r="F8" s="3" t="s">
        <v>257</v>
      </c>
      <c r="G8" t="s">
        <v>943</v>
      </c>
      <c r="H8" t="s">
        <v>646</v>
      </c>
      <c r="I8" s="32" t="s">
        <v>944</v>
      </c>
    </row>
    <row r="9" spans="6:9" ht="12.75">
      <c r="F9" s="3" t="s">
        <v>308</v>
      </c>
      <c r="G9" t="s">
        <v>945</v>
      </c>
      <c r="H9" t="s">
        <v>648</v>
      </c>
      <c r="I9" t="s">
        <v>946</v>
      </c>
    </row>
    <row r="10" spans="6:9" ht="12.75">
      <c r="F10" s="3" t="s">
        <v>311</v>
      </c>
      <c r="G10" t="s">
        <v>947</v>
      </c>
      <c r="H10" t="s">
        <v>948</v>
      </c>
      <c r="I10" s="32" t="s">
        <v>701</v>
      </c>
    </row>
    <row r="11" spans="6:9" ht="12.75">
      <c r="F11" s="3" t="s">
        <v>386</v>
      </c>
      <c r="G11" t="s">
        <v>949</v>
      </c>
      <c r="H11" t="s">
        <v>950</v>
      </c>
      <c r="I11" s="32" t="s">
        <v>52</v>
      </c>
    </row>
    <row r="14" ht="12.75">
      <c r="F14" s="2"/>
    </row>
    <row r="15" spans="1:10" ht="12.75">
      <c r="A15" s="45" t="s">
        <v>777</v>
      </c>
      <c r="B15" s="46" t="s">
        <v>778</v>
      </c>
      <c r="C15" s="47" t="s">
        <v>779</v>
      </c>
      <c r="D15" s="48" t="s">
        <v>20</v>
      </c>
      <c r="F15" s="7" t="s">
        <v>21</v>
      </c>
      <c r="G15" s="7" t="s">
        <v>19</v>
      </c>
      <c r="H15" s="6" t="s">
        <v>22</v>
      </c>
      <c r="I15" s="6" t="s">
        <v>23</v>
      </c>
      <c r="J15" s="8" t="s">
        <v>24</v>
      </c>
    </row>
    <row r="16" spans="1:10" ht="12.75">
      <c r="A16" s="9">
        <v>1</v>
      </c>
      <c r="B16" s="10" t="s">
        <v>588</v>
      </c>
      <c r="C16" s="9" t="s">
        <v>26</v>
      </c>
      <c r="D16" s="49">
        <v>21652</v>
      </c>
      <c r="F16" s="11">
        <v>1</v>
      </c>
      <c r="G16" s="11" t="s">
        <v>26</v>
      </c>
      <c r="H16" s="12">
        <f aca="true" t="shared" si="0" ref="H16:H46">J16/I16/$C$5</f>
        <v>724.3214285714286</v>
      </c>
      <c r="I16" s="11">
        <f aca="true" t="shared" si="1" ref="I16:I46">COUNTIF($C$16:$D$125,G16)</f>
        <v>4</v>
      </c>
      <c r="J16" s="3">
        <f aca="true" t="shared" si="2" ref="J16:J46">SUMIF($C$16:$D$125,G16,$D$16:$D$125)</f>
        <v>81124</v>
      </c>
    </row>
    <row r="17" spans="1:10" ht="12.75">
      <c r="A17" s="13">
        <v>2</v>
      </c>
      <c r="B17" s="14" t="s">
        <v>447</v>
      </c>
      <c r="C17" s="13" t="s">
        <v>26</v>
      </c>
      <c r="D17" s="49">
        <v>21251</v>
      </c>
      <c r="F17" s="11">
        <v>2</v>
      </c>
      <c r="G17" s="11" t="s">
        <v>96</v>
      </c>
      <c r="H17" s="12">
        <f t="shared" si="0"/>
        <v>614.5892857142857</v>
      </c>
      <c r="I17" s="11">
        <f t="shared" si="1"/>
        <v>6</v>
      </c>
      <c r="J17" s="3">
        <f t="shared" si="2"/>
        <v>103251</v>
      </c>
    </row>
    <row r="18" spans="1:10" ht="12.75">
      <c r="A18" s="16">
        <v>3</v>
      </c>
      <c r="B18" s="17" t="s">
        <v>390</v>
      </c>
      <c r="C18" s="16" t="s">
        <v>33</v>
      </c>
      <c r="D18" s="49">
        <v>20873</v>
      </c>
      <c r="F18" s="11">
        <v>3</v>
      </c>
      <c r="G18" s="11" t="s">
        <v>201</v>
      </c>
      <c r="H18" s="12">
        <f t="shared" si="0"/>
        <v>595.2857142857143</v>
      </c>
      <c r="I18" s="11">
        <f t="shared" si="1"/>
        <v>1</v>
      </c>
      <c r="J18" s="3">
        <f t="shared" si="2"/>
        <v>16668</v>
      </c>
    </row>
    <row r="19" spans="1:10" ht="12.75">
      <c r="A19" s="50">
        <v>4</v>
      </c>
      <c r="B19" s="40" t="s">
        <v>855</v>
      </c>
      <c r="C19" s="50" t="s">
        <v>26</v>
      </c>
      <c r="D19" s="49">
        <v>20504</v>
      </c>
      <c r="F19" s="11">
        <v>4</v>
      </c>
      <c r="G19" s="11" t="s">
        <v>31</v>
      </c>
      <c r="H19" s="12">
        <f t="shared" si="0"/>
        <v>584.5714285714286</v>
      </c>
      <c r="I19" s="11">
        <f t="shared" si="1"/>
        <v>4</v>
      </c>
      <c r="J19" s="3">
        <f t="shared" si="2"/>
        <v>65472</v>
      </c>
    </row>
    <row r="20" spans="1:10" ht="12.75">
      <c r="A20" s="50">
        <v>5</v>
      </c>
      <c r="B20" s="40" t="s">
        <v>900</v>
      </c>
      <c r="C20" s="50" t="s">
        <v>96</v>
      </c>
      <c r="D20" s="49">
        <v>20377</v>
      </c>
      <c r="F20" s="11">
        <v>5</v>
      </c>
      <c r="G20" s="11" t="s">
        <v>33</v>
      </c>
      <c r="H20" s="12">
        <f t="shared" si="0"/>
        <v>576.3010204081633</v>
      </c>
      <c r="I20" s="11">
        <f t="shared" si="1"/>
        <v>7</v>
      </c>
      <c r="J20" s="3">
        <f t="shared" si="2"/>
        <v>112955</v>
      </c>
    </row>
    <row r="21" spans="1:10" ht="12.75">
      <c r="A21" s="50">
        <v>6</v>
      </c>
      <c r="B21" s="40" t="s">
        <v>824</v>
      </c>
      <c r="C21" s="50" t="s">
        <v>96</v>
      </c>
      <c r="D21" s="49">
        <v>19358</v>
      </c>
      <c r="F21" s="11">
        <v>6</v>
      </c>
      <c r="G21" s="11" t="s">
        <v>582</v>
      </c>
      <c r="H21" s="12">
        <f t="shared" si="0"/>
        <v>563.0714285714286</v>
      </c>
      <c r="I21" s="11">
        <f t="shared" si="1"/>
        <v>1</v>
      </c>
      <c r="J21" s="3">
        <f t="shared" si="2"/>
        <v>15766</v>
      </c>
    </row>
    <row r="22" spans="1:10" ht="12.75">
      <c r="A22" s="50">
        <v>7</v>
      </c>
      <c r="B22" s="51" t="s">
        <v>858</v>
      </c>
      <c r="C22" s="50" t="s">
        <v>584</v>
      </c>
      <c r="D22" s="49">
        <v>18386</v>
      </c>
      <c r="F22" s="11">
        <v>7</v>
      </c>
      <c r="G22" s="11" t="s">
        <v>512</v>
      </c>
      <c r="H22" s="12">
        <f t="shared" si="0"/>
        <v>545.25</v>
      </c>
      <c r="I22" s="11">
        <f t="shared" si="1"/>
        <v>1</v>
      </c>
      <c r="J22" s="3">
        <f t="shared" si="2"/>
        <v>15267</v>
      </c>
    </row>
    <row r="23" spans="1:10" ht="12.75">
      <c r="A23" s="50">
        <v>8</v>
      </c>
      <c r="B23" s="40" t="s">
        <v>712</v>
      </c>
      <c r="C23" s="50" t="s">
        <v>44</v>
      </c>
      <c r="D23" s="49">
        <v>18364</v>
      </c>
      <c r="F23" s="11">
        <v>8</v>
      </c>
      <c r="G23" s="11" t="s">
        <v>38</v>
      </c>
      <c r="H23" s="12">
        <f t="shared" si="0"/>
        <v>545.1071428571429</v>
      </c>
      <c r="I23" s="11">
        <f t="shared" si="1"/>
        <v>1</v>
      </c>
      <c r="J23" s="3">
        <f t="shared" si="2"/>
        <v>15263</v>
      </c>
    </row>
    <row r="24" spans="1:10" ht="12.75">
      <c r="A24" s="50">
        <v>9</v>
      </c>
      <c r="B24" s="40" t="s">
        <v>526</v>
      </c>
      <c r="C24" s="50" t="s">
        <v>96</v>
      </c>
      <c r="D24" s="49">
        <v>18292</v>
      </c>
      <c r="F24" s="11">
        <v>9</v>
      </c>
      <c r="G24" s="11" t="s">
        <v>513</v>
      </c>
      <c r="H24" s="12">
        <f t="shared" si="0"/>
        <v>544.5</v>
      </c>
      <c r="I24" s="11">
        <f t="shared" si="1"/>
        <v>1</v>
      </c>
      <c r="J24" s="3">
        <f t="shared" si="2"/>
        <v>15246</v>
      </c>
    </row>
    <row r="25" spans="1:10" ht="12.75">
      <c r="A25" s="50">
        <v>10</v>
      </c>
      <c r="B25" s="40" t="s">
        <v>466</v>
      </c>
      <c r="C25" s="50" t="s">
        <v>44</v>
      </c>
      <c r="D25" s="49">
        <v>17996</v>
      </c>
      <c r="F25" s="11">
        <v>10</v>
      </c>
      <c r="G25" s="11" t="s">
        <v>584</v>
      </c>
      <c r="H25" s="12">
        <f t="shared" si="0"/>
        <v>542.3392857142857</v>
      </c>
      <c r="I25" s="11">
        <f t="shared" si="1"/>
        <v>2</v>
      </c>
      <c r="J25" s="3">
        <f t="shared" si="2"/>
        <v>30371</v>
      </c>
    </row>
    <row r="26" spans="1:10" ht="12.75">
      <c r="A26" s="50">
        <v>11</v>
      </c>
      <c r="B26" s="40" t="s">
        <v>951</v>
      </c>
      <c r="C26" s="50" t="s">
        <v>26</v>
      </c>
      <c r="D26" s="49">
        <v>17717</v>
      </c>
      <c r="F26" s="11">
        <v>11</v>
      </c>
      <c r="G26" s="11" t="s">
        <v>90</v>
      </c>
      <c r="H26" s="12">
        <f t="shared" si="0"/>
        <v>540.9642857142857</v>
      </c>
      <c r="I26" s="11">
        <f t="shared" si="1"/>
        <v>2</v>
      </c>
      <c r="J26" s="3">
        <f t="shared" si="2"/>
        <v>30294</v>
      </c>
    </row>
    <row r="27" spans="1:10" ht="12.75">
      <c r="A27" s="50">
        <v>12</v>
      </c>
      <c r="B27" s="40" t="s">
        <v>127</v>
      </c>
      <c r="C27" s="50" t="s">
        <v>31</v>
      </c>
      <c r="D27" s="49">
        <v>17259</v>
      </c>
      <c r="F27" s="11">
        <v>12</v>
      </c>
      <c r="G27" s="11" t="s">
        <v>395</v>
      </c>
      <c r="H27" s="12">
        <f t="shared" si="0"/>
        <v>527.9642857142857</v>
      </c>
      <c r="I27" s="11">
        <f t="shared" si="1"/>
        <v>1</v>
      </c>
      <c r="J27" s="3">
        <f t="shared" si="2"/>
        <v>14783</v>
      </c>
    </row>
    <row r="28" spans="1:10" ht="12.75">
      <c r="A28" s="50">
        <v>13</v>
      </c>
      <c r="B28" s="40" t="s">
        <v>767</v>
      </c>
      <c r="C28" s="50" t="s">
        <v>90</v>
      </c>
      <c r="D28" s="49">
        <v>17094</v>
      </c>
      <c r="F28" s="11">
        <v>13</v>
      </c>
      <c r="G28" s="11" t="s">
        <v>163</v>
      </c>
      <c r="H28" s="12">
        <f t="shared" si="0"/>
        <v>527.6428571428571</v>
      </c>
      <c r="I28" s="11">
        <f t="shared" si="1"/>
        <v>2</v>
      </c>
      <c r="J28" s="3">
        <f t="shared" si="2"/>
        <v>29548</v>
      </c>
    </row>
    <row r="29" spans="1:10" ht="12.75">
      <c r="A29" s="50">
        <v>14</v>
      </c>
      <c r="B29" s="51" t="s">
        <v>129</v>
      </c>
      <c r="C29" s="50" t="s">
        <v>31</v>
      </c>
      <c r="D29" s="49">
        <v>17041</v>
      </c>
      <c r="F29" s="11">
        <v>14</v>
      </c>
      <c r="G29" s="11" t="s">
        <v>28</v>
      </c>
      <c r="H29" s="12">
        <f t="shared" si="0"/>
        <v>520.5267857142857</v>
      </c>
      <c r="I29" s="11">
        <f t="shared" si="1"/>
        <v>4</v>
      </c>
      <c r="J29" s="3">
        <f t="shared" si="2"/>
        <v>58299</v>
      </c>
    </row>
    <row r="30" spans="1:10" ht="12.75">
      <c r="A30" s="50">
        <v>15</v>
      </c>
      <c r="B30" s="40" t="s">
        <v>899</v>
      </c>
      <c r="C30" s="50" t="s">
        <v>33</v>
      </c>
      <c r="D30" s="49">
        <v>16671</v>
      </c>
      <c r="F30" s="11">
        <v>15</v>
      </c>
      <c r="G30" s="11" t="s">
        <v>44</v>
      </c>
      <c r="H30" s="12">
        <f t="shared" si="0"/>
        <v>519.3333333333334</v>
      </c>
      <c r="I30" s="11">
        <f t="shared" si="1"/>
        <v>3</v>
      </c>
      <c r="J30" s="3">
        <f t="shared" si="2"/>
        <v>43624</v>
      </c>
    </row>
    <row r="31" spans="1:10" ht="12.75">
      <c r="A31" s="50">
        <v>16</v>
      </c>
      <c r="B31" s="40" t="s">
        <v>462</v>
      </c>
      <c r="C31" s="50" t="s">
        <v>201</v>
      </c>
      <c r="D31" s="49">
        <v>16668</v>
      </c>
      <c r="F31" s="11">
        <v>16</v>
      </c>
      <c r="G31" s="11" t="s">
        <v>451</v>
      </c>
      <c r="H31" s="12">
        <f t="shared" si="0"/>
        <v>512.4642857142857</v>
      </c>
      <c r="I31" s="11">
        <f t="shared" si="1"/>
        <v>1</v>
      </c>
      <c r="J31" s="3">
        <f t="shared" si="2"/>
        <v>14349</v>
      </c>
    </row>
    <row r="32" spans="1:10" ht="12.75">
      <c r="A32" s="50">
        <v>17</v>
      </c>
      <c r="B32" s="51" t="s">
        <v>808</v>
      </c>
      <c r="C32" s="50" t="s">
        <v>96</v>
      </c>
      <c r="D32" s="49">
        <v>16647</v>
      </c>
      <c r="F32" s="11">
        <v>17</v>
      </c>
      <c r="G32" s="11" t="s">
        <v>48</v>
      </c>
      <c r="H32" s="12">
        <f t="shared" si="0"/>
        <v>505.0357142857143</v>
      </c>
      <c r="I32" s="11">
        <f t="shared" si="1"/>
        <v>1</v>
      </c>
      <c r="J32" s="3">
        <f t="shared" si="2"/>
        <v>14141</v>
      </c>
    </row>
    <row r="33" spans="1:10" ht="12.75">
      <c r="A33" s="50">
        <v>18</v>
      </c>
      <c r="B33" s="40" t="s">
        <v>533</v>
      </c>
      <c r="C33" s="50" t="s">
        <v>28</v>
      </c>
      <c r="D33" s="49">
        <v>16372</v>
      </c>
      <c r="F33" s="11">
        <v>18</v>
      </c>
      <c r="G33" s="11" t="s">
        <v>203</v>
      </c>
      <c r="H33" s="12">
        <f t="shared" si="0"/>
        <v>494.5892857142857</v>
      </c>
      <c r="I33" s="11">
        <f t="shared" si="1"/>
        <v>2</v>
      </c>
      <c r="J33" s="3">
        <f t="shared" si="2"/>
        <v>27697</v>
      </c>
    </row>
    <row r="34" spans="1:10" ht="12.75">
      <c r="A34" s="50">
        <v>19</v>
      </c>
      <c r="B34" s="40" t="s">
        <v>952</v>
      </c>
      <c r="C34" s="50" t="s">
        <v>33</v>
      </c>
      <c r="D34" s="49">
        <v>16364</v>
      </c>
      <c r="F34" s="11">
        <v>19</v>
      </c>
      <c r="G34" s="11" t="s">
        <v>46</v>
      </c>
      <c r="H34" s="12">
        <f t="shared" si="0"/>
        <v>446.39285714285717</v>
      </c>
      <c r="I34" s="11">
        <f t="shared" si="1"/>
        <v>1</v>
      </c>
      <c r="J34" s="3">
        <f t="shared" si="2"/>
        <v>12499</v>
      </c>
    </row>
    <row r="35" spans="1:10" ht="12.75">
      <c r="A35" s="50">
        <v>20</v>
      </c>
      <c r="B35" s="40" t="s">
        <v>838</v>
      </c>
      <c r="C35" s="50" t="s">
        <v>163</v>
      </c>
      <c r="D35" s="49">
        <v>16062</v>
      </c>
      <c r="F35" s="11">
        <v>20</v>
      </c>
      <c r="G35" s="11" t="s">
        <v>593</v>
      </c>
      <c r="H35" s="12">
        <f t="shared" si="0"/>
        <v>437.35714285714283</v>
      </c>
      <c r="I35" s="11">
        <f t="shared" si="1"/>
        <v>1</v>
      </c>
      <c r="J35" s="3">
        <f t="shared" si="2"/>
        <v>12246</v>
      </c>
    </row>
    <row r="36" spans="1:10" ht="12.75">
      <c r="A36" s="50">
        <v>21</v>
      </c>
      <c r="B36" s="40" t="s">
        <v>482</v>
      </c>
      <c r="C36" s="50" t="s">
        <v>31</v>
      </c>
      <c r="D36" s="49">
        <v>15828</v>
      </c>
      <c r="F36" s="11">
        <v>21</v>
      </c>
      <c r="G36" s="11" t="s">
        <v>39</v>
      </c>
      <c r="H36" s="12">
        <f t="shared" si="0"/>
        <v>437.32142857142856</v>
      </c>
      <c r="I36" s="11">
        <f t="shared" si="1"/>
        <v>1</v>
      </c>
      <c r="J36" s="3">
        <f t="shared" si="2"/>
        <v>12245</v>
      </c>
    </row>
    <row r="37" spans="1:10" ht="12.75">
      <c r="A37" s="50">
        <v>22</v>
      </c>
      <c r="B37" s="40" t="s">
        <v>921</v>
      </c>
      <c r="C37" s="50" t="s">
        <v>582</v>
      </c>
      <c r="D37" s="49">
        <v>15766</v>
      </c>
      <c r="F37" s="11">
        <v>22</v>
      </c>
      <c r="G37" s="11" t="s">
        <v>30</v>
      </c>
      <c r="H37" s="12">
        <f t="shared" si="0"/>
        <v>434.54464285714283</v>
      </c>
      <c r="I37" s="11">
        <f t="shared" si="1"/>
        <v>4</v>
      </c>
      <c r="J37" s="3">
        <f t="shared" si="2"/>
        <v>48669</v>
      </c>
    </row>
    <row r="38" spans="1:10" ht="12.75">
      <c r="A38" s="50">
        <v>23</v>
      </c>
      <c r="B38" s="40" t="s">
        <v>953</v>
      </c>
      <c r="C38" s="50" t="s">
        <v>33</v>
      </c>
      <c r="D38" s="49">
        <v>15744</v>
      </c>
      <c r="F38" s="11">
        <v>23</v>
      </c>
      <c r="G38" s="11" t="s">
        <v>42</v>
      </c>
      <c r="H38" s="12">
        <f t="shared" si="0"/>
        <v>410.14285714285717</v>
      </c>
      <c r="I38" s="11">
        <f t="shared" si="1"/>
        <v>1</v>
      </c>
      <c r="J38" s="3">
        <f t="shared" si="2"/>
        <v>11484</v>
      </c>
    </row>
    <row r="39" spans="1:10" ht="12.75">
      <c r="A39" s="50">
        <v>24</v>
      </c>
      <c r="B39" s="40" t="s">
        <v>478</v>
      </c>
      <c r="C39" s="50" t="s">
        <v>31</v>
      </c>
      <c r="D39" s="49">
        <v>15344</v>
      </c>
      <c r="F39" s="11">
        <v>24</v>
      </c>
      <c r="G39" s="11" t="s">
        <v>130</v>
      </c>
      <c r="H39" s="12">
        <f t="shared" si="0"/>
        <v>407.32142857142856</v>
      </c>
      <c r="I39" s="11">
        <f t="shared" si="1"/>
        <v>2</v>
      </c>
      <c r="J39" s="3">
        <f t="shared" si="2"/>
        <v>22810</v>
      </c>
    </row>
    <row r="40" spans="1:10" ht="12.75">
      <c r="A40" s="50">
        <v>25</v>
      </c>
      <c r="B40" s="40" t="s">
        <v>530</v>
      </c>
      <c r="C40" s="50" t="s">
        <v>512</v>
      </c>
      <c r="D40" s="49">
        <v>15267</v>
      </c>
      <c r="F40" s="11">
        <v>25</v>
      </c>
      <c r="G40" s="11" t="s">
        <v>660</v>
      </c>
      <c r="H40" s="12">
        <f t="shared" si="0"/>
        <v>402.75</v>
      </c>
      <c r="I40" s="11">
        <f t="shared" si="1"/>
        <v>1</v>
      </c>
      <c r="J40" s="3">
        <f t="shared" si="2"/>
        <v>11277</v>
      </c>
    </row>
    <row r="41" spans="1:10" ht="12.75">
      <c r="A41" s="50">
        <v>26</v>
      </c>
      <c r="B41" s="40" t="s">
        <v>412</v>
      </c>
      <c r="C41" s="50" t="s">
        <v>38</v>
      </c>
      <c r="D41" s="49">
        <v>15263</v>
      </c>
      <c r="F41" s="11">
        <v>26</v>
      </c>
      <c r="G41" s="11" t="s">
        <v>591</v>
      </c>
      <c r="H41" s="12">
        <f t="shared" si="0"/>
        <v>395.5</v>
      </c>
      <c r="I41" s="11">
        <f t="shared" si="1"/>
        <v>1</v>
      </c>
      <c r="J41" s="3">
        <f t="shared" si="2"/>
        <v>11074</v>
      </c>
    </row>
    <row r="42" spans="1:10" ht="12.75">
      <c r="A42" s="50">
        <v>27</v>
      </c>
      <c r="B42" s="52" t="s">
        <v>602</v>
      </c>
      <c r="C42" s="50" t="s">
        <v>513</v>
      </c>
      <c r="D42" s="49">
        <v>15246</v>
      </c>
      <c r="F42" s="11">
        <v>27</v>
      </c>
      <c r="G42" s="11" t="s">
        <v>321</v>
      </c>
      <c r="H42" s="12">
        <f t="shared" si="0"/>
        <v>395.42857142857144</v>
      </c>
      <c r="I42" s="11">
        <f t="shared" si="1"/>
        <v>1</v>
      </c>
      <c r="J42" s="3">
        <f t="shared" si="2"/>
        <v>11072</v>
      </c>
    </row>
    <row r="43" spans="1:10" ht="12.75">
      <c r="A43" s="50">
        <v>28</v>
      </c>
      <c r="B43" s="40" t="s">
        <v>860</v>
      </c>
      <c r="C43" s="50" t="s">
        <v>33</v>
      </c>
      <c r="D43" s="49">
        <v>15188</v>
      </c>
      <c r="F43" s="11">
        <v>28</v>
      </c>
      <c r="G43" s="11" t="s">
        <v>128</v>
      </c>
      <c r="H43" s="12">
        <f t="shared" si="0"/>
        <v>394</v>
      </c>
      <c r="I43" s="11">
        <f t="shared" si="1"/>
        <v>1</v>
      </c>
      <c r="J43" s="3">
        <f t="shared" si="2"/>
        <v>11032</v>
      </c>
    </row>
    <row r="44" spans="1:10" ht="12.75">
      <c r="A44" s="50">
        <v>29</v>
      </c>
      <c r="B44" s="40" t="s">
        <v>954</v>
      </c>
      <c r="C44" s="50" t="s">
        <v>96</v>
      </c>
      <c r="D44" s="49">
        <v>15166</v>
      </c>
      <c r="F44" s="11">
        <v>29</v>
      </c>
      <c r="G44" s="11" t="s">
        <v>52</v>
      </c>
      <c r="H44" s="12">
        <f t="shared" si="0"/>
        <v>367.9642857142857</v>
      </c>
      <c r="I44" s="11">
        <f t="shared" si="1"/>
        <v>2</v>
      </c>
      <c r="J44" s="3">
        <f t="shared" si="2"/>
        <v>20606</v>
      </c>
    </row>
    <row r="45" spans="1:10" ht="12.75">
      <c r="A45" s="50">
        <v>30</v>
      </c>
      <c r="B45" s="40" t="s">
        <v>864</v>
      </c>
      <c r="C45" s="50" t="s">
        <v>33</v>
      </c>
      <c r="D45" s="49">
        <v>14875</v>
      </c>
      <c r="F45" s="11">
        <v>30</v>
      </c>
      <c r="G45" s="11" t="s">
        <v>50</v>
      </c>
      <c r="H45" s="12">
        <f t="shared" si="0"/>
        <v>338.4642857142857</v>
      </c>
      <c r="I45" s="11">
        <f t="shared" si="1"/>
        <v>1</v>
      </c>
      <c r="J45" s="3">
        <f t="shared" si="2"/>
        <v>9477</v>
      </c>
    </row>
    <row r="46" spans="1:10" ht="12.75">
      <c r="A46" s="50">
        <v>31</v>
      </c>
      <c r="B46" s="38" t="s">
        <v>470</v>
      </c>
      <c r="C46" s="50" t="s">
        <v>28</v>
      </c>
      <c r="D46" s="49">
        <v>14830</v>
      </c>
      <c r="F46" s="11">
        <v>31</v>
      </c>
      <c r="G46" s="11" t="s">
        <v>721</v>
      </c>
      <c r="H46" s="12">
        <f t="shared" si="0"/>
        <v>121.89285714285714</v>
      </c>
      <c r="I46" s="11">
        <f t="shared" si="1"/>
        <v>1</v>
      </c>
      <c r="J46" s="3">
        <f t="shared" si="2"/>
        <v>3413</v>
      </c>
    </row>
    <row r="47" spans="1:10" ht="12.75">
      <c r="A47" s="50">
        <v>32</v>
      </c>
      <c r="B47" s="40" t="s">
        <v>411</v>
      </c>
      <c r="C47" s="50" t="s">
        <v>395</v>
      </c>
      <c r="D47" s="49">
        <v>14783</v>
      </c>
      <c r="F47" s="11"/>
      <c r="G47" s="11"/>
      <c r="H47" s="12"/>
      <c r="I47" s="11"/>
      <c r="J47" s="3"/>
    </row>
    <row r="48" spans="1:6" ht="12.75">
      <c r="A48" s="50">
        <v>33</v>
      </c>
      <c r="B48" s="40" t="s">
        <v>955</v>
      </c>
      <c r="C48" s="50" t="s">
        <v>451</v>
      </c>
      <c r="D48" s="49">
        <v>14349</v>
      </c>
      <c r="F48" s="11"/>
    </row>
    <row r="49" spans="1:10" ht="12.75">
      <c r="A49" s="50">
        <v>34</v>
      </c>
      <c r="B49" s="40" t="s">
        <v>735</v>
      </c>
      <c r="C49" s="50" t="s">
        <v>203</v>
      </c>
      <c r="D49" s="49">
        <v>14195</v>
      </c>
      <c r="F49" s="11"/>
      <c r="H49" s="19" t="s">
        <v>55</v>
      </c>
      <c r="I49" s="20">
        <f>I43</f>
        <v>1</v>
      </c>
      <c r="J49" s="21">
        <f aca="true" t="shared" si="3" ref="J49:J54">I49/I$55</f>
        <v>0.016129032258064516</v>
      </c>
    </row>
    <row r="50" spans="1:10" ht="12.75">
      <c r="A50" s="50">
        <v>35</v>
      </c>
      <c r="B50" s="40" t="s">
        <v>586</v>
      </c>
      <c r="C50" s="50" t="s">
        <v>48</v>
      </c>
      <c r="D50" s="49">
        <v>14141</v>
      </c>
      <c r="F50" s="11"/>
      <c r="H50" s="19" t="s">
        <v>57</v>
      </c>
      <c r="I50" s="20">
        <f>I17+I42+I46</f>
        <v>8</v>
      </c>
      <c r="J50" s="21">
        <f t="shared" si="3"/>
        <v>0.12903225806451613</v>
      </c>
    </row>
    <row r="51" spans="1:10" ht="12.75">
      <c r="A51" s="50">
        <v>36</v>
      </c>
      <c r="B51" s="40" t="s">
        <v>666</v>
      </c>
      <c r="C51" s="50" t="s">
        <v>28</v>
      </c>
      <c r="D51" s="49">
        <v>13989</v>
      </c>
      <c r="H51" s="19" t="s">
        <v>59</v>
      </c>
      <c r="I51" s="20">
        <f>I19+I20+I22+I23+I24+I25+I26+I27+I28+I30+I31+I32+I33+I34+I35+I36+I37+I38+I39+I40+I41+I44+I45</f>
        <v>43</v>
      </c>
      <c r="J51" s="21">
        <f t="shared" si="3"/>
        <v>0.6935483870967742</v>
      </c>
    </row>
    <row r="52" spans="1:10" ht="12.75">
      <c r="A52" s="50">
        <v>37</v>
      </c>
      <c r="B52" s="40" t="s">
        <v>29</v>
      </c>
      <c r="C52" s="50" t="s">
        <v>30</v>
      </c>
      <c r="D52" s="49">
        <v>13899</v>
      </c>
      <c r="H52" s="19" t="s">
        <v>61</v>
      </c>
      <c r="I52" s="20">
        <f>I16+I36</f>
        <v>5</v>
      </c>
      <c r="J52" s="21">
        <f t="shared" si="3"/>
        <v>0.08064516129032258</v>
      </c>
    </row>
    <row r="53" spans="1:10" ht="12.75">
      <c r="A53" s="50">
        <v>38</v>
      </c>
      <c r="B53" s="40" t="s">
        <v>909</v>
      </c>
      <c r="C53" s="50" t="s">
        <v>30</v>
      </c>
      <c r="D53" s="49">
        <v>13845</v>
      </c>
      <c r="H53" s="19" t="s">
        <v>63</v>
      </c>
      <c r="I53" s="20">
        <f>I29</f>
        <v>4</v>
      </c>
      <c r="J53" s="21">
        <f t="shared" si="3"/>
        <v>0.06451612903225806</v>
      </c>
    </row>
    <row r="54" spans="1:10" ht="12.75">
      <c r="A54" s="50">
        <v>39</v>
      </c>
      <c r="B54" s="40" t="s">
        <v>318</v>
      </c>
      <c r="C54" s="50" t="s">
        <v>203</v>
      </c>
      <c r="D54" s="49">
        <v>13502</v>
      </c>
      <c r="H54" s="22" t="s">
        <v>65</v>
      </c>
      <c r="I54" s="20">
        <f>I18</f>
        <v>1</v>
      </c>
      <c r="J54" s="21">
        <f t="shared" si="3"/>
        <v>0.016129032258064516</v>
      </c>
    </row>
    <row r="55" spans="1:10" ht="12.75">
      <c r="A55" s="50">
        <v>40</v>
      </c>
      <c r="B55" s="51" t="s">
        <v>597</v>
      </c>
      <c r="C55" s="50" t="s">
        <v>163</v>
      </c>
      <c r="D55" s="49">
        <v>13486</v>
      </c>
      <c r="I55" s="4">
        <f>SUM(I49:I54)</f>
        <v>62</v>
      </c>
      <c r="J55" s="23">
        <f>SUM(J49:J54)</f>
        <v>1</v>
      </c>
    </row>
    <row r="56" spans="1:4" ht="12.75">
      <c r="A56" s="50">
        <v>41</v>
      </c>
      <c r="B56" s="40" t="s">
        <v>956</v>
      </c>
      <c r="C56" s="50" t="s">
        <v>96</v>
      </c>
      <c r="D56" s="49">
        <v>13411</v>
      </c>
    </row>
    <row r="57" spans="1:4" ht="12.75">
      <c r="A57" s="50">
        <v>42</v>
      </c>
      <c r="B57" s="51" t="s">
        <v>516</v>
      </c>
      <c r="C57" s="50" t="s">
        <v>33</v>
      </c>
      <c r="D57" s="49">
        <v>13240</v>
      </c>
    </row>
    <row r="58" spans="1:4" ht="12.75">
      <c r="A58" s="50">
        <v>43</v>
      </c>
      <c r="B58" s="40" t="s">
        <v>535</v>
      </c>
      <c r="C58" s="50" t="s">
        <v>90</v>
      </c>
      <c r="D58" s="49">
        <v>13200</v>
      </c>
    </row>
    <row r="59" spans="1:4" ht="12.75">
      <c r="A59" s="50">
        <v>44</v>
      </c>
      <c r="B59" s="40" t="s">
        <v>957</v>
      </c>
      <c r="C59" s="50" t="s">
        <v>28</v>
      </c>
      <c r="D59" s="49">
        <v>13108</v>
      </c>
    </row>
    <row r="60" spans="1:4" ht="12.75">
      <c r="A60" s="50">
        <v>45</v>
      </c>
      <c r="B60" s="40" t="s">
        <v>685</v>
      </c>
      <c r="C60" s="50" t="s">
        <v>52</v>
      </c>
      <c r="D60" s="49">
        <v>13087</v>
      </c>
    </row>
    <row r="61" spans="1:4" ht="12.75">
      <c r="A61" s="50">
        <v>46</v>
      </c>
      <c r="B61" s="40" t="s">
        <v>925</v>
      </c>
      <c r="C61" s="50" t="s">
        <v>46</v>
      </c>
      <c r="D61" s="49">
        <v>12499</v>
      </c>
    </row>
    <row r="62" spans="1:4" ht="12.75">
      <c r="A62" s="50">
        <v>47</v>
      </c>
      <c r="B62" s="40" t="s">
        <v>873</v>
      </c>
      <c r="C62" s="50" t="s">
        <v>593</v>
      </c>
      <c r="D62" s="49">
        <v>12246</v>
      </c>
    </row>
    <row r="63" spans="1:4" ht="12.75">
      <c r="A63" s="50">
        <v>48</v>
      </c>
      <c r="B63" s="40" t="s">
        <v>240</v>
      </c>
      <c r="C63" s="50" t="s">
        <v>39</v>
      </c>
      <c r="D63" s="49">
        <v>12245</v>
      </c>
    </row>
    <row r="64" spans="1:4" ht="12.75">
      <c r="A64" s="50">
        <v>49</v>
      </c>
      <c r="B64" s="40" t="s">
        <v>958</v>
      </c>
      <c r="C64" s="50" t="s">
        <v>584</v>
      </c>
      <c r="D64" s="49">
        <v>11985</v>
      </c>
    </row>
    <row r="65" spans="1:4" ht="12.75">
      <c r="A65" s="50">
        <v>50</v>
      </c>
      <c r="B65" s="40" t="s">
        <v>903</v>
      </c>
      <c r="C65" s="50" t="s">
        <v>130</v>
      </c>
      <c r="D65" s="49">
        <v>11810</v>
      </c>
    </row>
    <row r="66" spans="1:4" ht="12.75">
      <c r="A66" s="50">
        <v>51</v>
      </c>
      <c r="B66" s="52" t="s">
        <v>905</v>
      </c>
      <c r="C66" s="50" t="s">
        <v>30</v>
      </c>
      <c r="D66" s="49">
        <v>11717</v>
      </c>
    </row>
    <row r="67" spans="1:4" ht="12.75">
      <c r="A67" s="50">
        <v>52</v>
      </c>
      <c r="B67" s="40" t="s">
        <v>912</v>
      </c>
      <c r="C67" s="50" t="s">
        <v>42</v>
      </c>
      <c r="D67" s="49">
        <v>11484</v>
      </c>
    </row>
    <row r="68" spans="1:4" ht="12.75">
      <c r="A68" s="50">
        <v>53</v>
      </c>
      <c r="B68" s="40" t="s">
        <v>684</v>
      </c>
      <c r="C68" s="50" t="s">
        <v>660</v>
      </c>
      <c r="D68" s="49">
        <v>11277</v>
      </c>
    </row>
    <row r="69" spans="1:4" ht="12.75">
      <c r="A69" s="50">
        <v>54</v>
      </c>
      <c r="B69" s="40" t="s">
        <v>795</v>
      </c>
      <c r="C69" s="50" t="s">
        <v>591</v>
      </c>
      <c r="D69" s="49">
        <v>11074</v>
      </c>
    </row>
    <row r="70" spans="1:4" ht="12.75">
      <c r="A70" s="50">
        <v>55</v>
      </c>
      <c r="B70" s="52" t="s">
        <v>959</v>
      </c>
      <c r="C70" s="50" t="s">
        <v>321</v>
      </c>
      <c r="D70" s="49">
        <v>11072</v>
      </c>
    </row>
    <row r="71" spans="1:4" ht="12.75">
      <c r="A71" s="50">
        <v>56</v>
      </c>
      <c r="B71" s="40" t="s">
        <v>875</v>
      </c>
      <c r="C71" s="50" t="s">
        <v>128</v>
      </c>
      <c r="D71" s="49">
        <v>11032</v>
      </c>
    </row>
    <row r="72" spans="1:4" ht="12.75">
      <c r="A72" s="50">
        <v>57</v>
      </c>
      <c r="B72" s="40" t="s">
        <v>869</v>
      </c>
      <c r="C72" s="50" t="s">
        <v>130</v>
      </c>
      <c r="D72" s="49">
        <v>11000</v>
      </c>
    </row>
    <row r="73" spans="1:4" ht="12.75">
      <c r="A73" s="50">
        <v>58</v>
      </c>
      <c r="B73" s="40" t="s">
        <v>960</v>
      </c>
      <c r="C73" s="50" t="s">
        <v>50</v>
      </c>
      <c r="D73" s="49">
        <v>9477</v>
      </c>
    </row>
    <row r="74" spans="1:4" ht="12.75">
      <c r="A74" s="50">
        <v>59</v>
      </c>
      <c r="B74" s="40" t="s">
        <v>655</v>
      </c>
      <c r="C74" s="50" t="s">
        <v>30</v>
      </c>
      <c r="D74" s="49">
        <v>9208</v>
      </c>
    </row>
    <row r="75" spans="1:4" ht="12.75">
      <c r="A75" s="50">
        <v>60</v>
      </c>
      <c r="B75" s="40" t="s">
        <v>916</v>
      </c>
      <c r="C75" s="50" t="s">
        <v>52</v>
      </c>
      <c r="D75" s="49">
        <v>7519</v>
      </c>
    </row>
    <row r="76" spans="1:4" ht="12.75">
      <c r="A76" s="50">
        <v>61</v>
      </c>
      <c r="B76" s="40" t="s">
        <v>856</v>
      </c>
      <c r="C76" s="50" t="s">
        <v>44</v>
      </c>
      <c r="D76" s="49">
        <v>7264</v>
      </c>
    </row>
    <row r="77" spans="1:4" ht="12.75">
      <c r="A77" s="50">
        <v>62</v>
      </c>
      <c r="B77" s="51" t="s">
        <v>883</v>
      </c>
      <c r="C77" s="50" t="s">
        <v>721</v>
      </c>
      <c r="D77" s="49">
        <v>3413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13"/>
  <sheetViews>
    <sheetView workbookViewId="0" topLeftCell="A1">
      <selection activeCell="B101" sqref="B101"/>
    </sheetView>
  </sheetViews>
  <sheetFormatPr defaultColWidth="9.140625" defaultRowHeight="12.75"/>
  <cols>
    <col min="1" max="1" width="6.7109375" style="11" customWidth="1"/>
    <col min="2" max="2" width="28.7109375" style="0" customWidth="1"/>
    <col min="3" max="3" width="5.421875" style="11" customWidth="1"/>
    <col min="4" max="4" width="6.57421875" style="25" customWidth="1"/>
    <col min="5" max="6" width="9.7109375" style="0" customWidth="1"/>
    <col min="7" max="7" width="9.28125" style="0" customWidth="1"/>
    <col min="8" max="8" width="17.140625" style="0" customWidth="1"/>
  </cols>
  <sheetData>
    <row r="1" spans="1:4" s="2" customFormat="1" ht="21" customHeight="1">
      <c r="A1" s="34" t="s">
        <v>961</v>
      </c>
      <c r="C1" s="6"/>
      <c r="D1" s="39"/>
    </row>
    <row r="2" spans="1:9" s="2" customFormat="1" ht="12.75" customHeight="1">
      <c r="A2" s="34" t="s">
        <v>962</v>
      </c>
      <c r="C2" s="6"/>
      <c r="D2" s="39"/>
      <c r="F2" s="3" t="s">
        <v>2</v>
      </c>
      <c r="G2" t="s">
        <v>963</v>
      </c>
      <c r="H2" t="s">
        <v>422</v>
      </c>
      <c r="I2" s="32" t="s">
        <v>964</v>
      </c>
    </row>
    <row r="3" spans="3:9" ht="12.75">
      <c r="C3"/>
      <c r="F3" s="3" t="s">
        <v>5</v>
      </c>
      <c r="G3" t="s">
        <v>965</v>
      </c>
      <c r="H3" t="s">
        <v>966</v>
      </c>
      <c r="I3" s="32" t="s">
        <v>967</v>
      </c>
    </row>
    <row r="4" spans="1:9" ht="12.75">
      <c r="A4" s="32" t="s">
        <v>968</v>
      </c>
      <c r="C4" s="11">
        <v>98</v>
      </c>
      <c r="D4" s="4" t="s">
        <v>9</v>
      </c>
      <c r="F4" s="3" t="s">
        <v>10</v>
      </c>
      <c r="G4" t="s">
        <v>969</v>
      </c>
      <c r="H4" t="s">
        <v>970</v>
      </c>
      <c r="I4" s="32" t="s">
        <v>971</v>
      </c>
    </row>
    <row r="5" spans="1:9" ht="12.75">
      <c r="A5" s="33"/>
      <c r="C5" s="11">
        <v>14</v>
      </c>
      <c r="D5" s="4" t="s">
        <v>12</v>
      </c>
      <c r="F5" s="3" t="s">
        <v>13</v>
      </c>
      <c r="G5" t="s">
        <v>972</v>
      </c>
      <c r="H5" t="s">
        <v>973</v>
      </c>
      <c r="I5" t="s">
        <v>974</v>
      </c>
    </row>
    <row r="6" spans="1:8" ht="12.75">
      <c r="A6" s="32"/>
      <c r="C6" s="11">
        <v>4</v>
      </c>
      <c r="D6" s="5" t="s">
        <v>15</v>
      </c>
      <c r="E6" s="3"/>
      <c r="H6" s="32"/>
    </row>
    <row r="7" spans="3:11" ht="12.75">
      <c r="C7" s="11">
        <f>F46</f>
        <v>31</v>
      </c>
      <c r="D7" s="25" t="s">
        <v>16</v>
      </c>
      <c r="E7" s="3"/>
      <c r="H7" s="32"/>
      <c r="K7" s="32"/>
    </row>
    <row r="8" spans="5:8" ht="12.75">
      <c r="E8" s="3"/>
      <c r="H8" s="32"/>
    </row>
    <row r="9" ht="12.75">
      <c r="E9" s="3"/>
    </row>
    <row r="10" spans="5:8" ht="12.75">
      <c r="E10" s="3"/>
      <c r="H10" s="32"/>
    </row>
    <row r="11" spans="5:8" ht="12.75">
      <c r="E11" s="3"/>
      <c r="H11" s="32"/>
    </row>
    <row r="14" ht="12.75">
      <c r="F14" s="2"/>
    </row>
    <row r="15" spans="1:17" ht="12.75">
      <c r="A15" s="45" t="s">
        <v>777</v>
      </c>
      <c r="B15" s="46" t="s">
        <v>778</v>
      </c>
      <c r="C15" s="47" t="s">
        <v>779</v>
      </c>
      <c r="D15" s="48" t="s">
        <v>20</v>
      </c>
      <c r="F15" s="7" t="s">
        <v>21</v>
      </c>
      <c r="G15" s="7" t="s">
        <v>19</v>
      </c>
      <c r="H15" s="6" t="s">
        <v>22</v>
      </c>
      <c r="I15" s="6" t="s">
        <v>23</v>
      </c>
      <c r="J15" s="8" t="s">
        <v>24</v>
      </c>
      <c r="K15" s="11"/>
      <c r="L15" s="11"/>
      <c r="M15" s="11"/>
      <c r="N15" s="11"/>
      <c r="O15" s="11"/>
      <c r="P15" s="11"/>
      <c r="Q15" s="11"/>
    </row>
    <row r="16" spans="1:18" ht="12.75">
      <c r="A16" s="9">
        <v>1</v>
      </c>
      <c r="B16" s="10" t="s">
        <v>466</v>
      </c>
      <c r="C16" s="9" t="s">
        <v>44</v>
      </c>
      <c r="D16" s="49">
        <v>10297</v>
      </c>
      <c r="F16" s="11">
        <v>1</v>
      </c>
      <c r="G16" s="11" t="s">
        <v>44</v>
      </c>
      <c r="H16" s="12">
        <f aca="true" t="shared" si="0" ref="H16:H46">J16/I16/$C$5</f>
        <v>635.6964285714286</v>
      </c>
      <c r="I16" s="11">
        <f aca="true" t="shared" si="1" ref="I16:I46">COUNTIF($C$16:$D$125,G16)</f>
        <v>4</v>
      </c>
      <c r="J16" s="3">
        <f aca="true" t="shared" si="2" ref="J16:J46">SUMIF($C$16:$D$125,G16,$D$16:$D$125)</f>
        <v>35599</v>
      </c>
      <c r="M16" s="50"/>
      <c r="N16" s="40"/>
      <c r="O16" s="40"/>
      <c r="P16" s="40"/>
      <c r="Q16" s="40"/>
      <c r="R16" s="40"/>
    </row>
    <row r="17" spans="1:18" ht="12.75">
      <c r="A17" s="13">
        <v>2</v>
      </c>
      <c r="B17" s="14" t="s">
        <v>955</v>
      </c>
      <c r="C17" s="13" t="s">
        <v>451</v>
      </c>
      <c r="D17" s="49">
        <v>10138</v>
      </c>
      <c r="F17" s="11">
        <v>2</v>
      </c>
      <c r="G17" s="11" t="s">
        <v>201</v>
      </c>
      <c r="H17" s="12">
        <f t="shared" si="0"/>
        <v>607.8809523809524</v>
      </c>
      <c r="I17" s="11">
        <f t="shared" si="1"/>
        <v>3</v>
      </c>
      <c r="J17" s="3">
        <f t="shared" si="2"/>
        <v>25531</v>
      </c>
      <c r="M17" s="50"/>
      <c r="N17" s="40"/>
      <c r="O17" s="40"/>
      <c r="P17" s="40"/>
      <c r="Q17" s="40"/>
      <c r="R17" s="40"/>
    </row>
    <row r="18" spans="1:18" ht="12.75">
      <c r="A18" s="16">
        <v>3</v>
      </c>
      <c r="B18" s="17" t="s">
        <v>712</v>
      </c>
      <c r="C18" s="16" t="s">
        <v>44</v>
      </c>
      <c r="D18" s="49">
        <v>10077</v>
      </c>
      <c r="F18" s="11">
        <v>3</v>
      </c>
      <c r="G18" s="11" t="s">
        <v>513</v>
      </c>
      <c r="H18" s="12">
        <f t="shared" si="0"/>
        <v>606.4047619047618</v>
      </c>
      <c r="I18" s="11">
        <f t="shared" si="1"/>
        <v>3</v>
      </c>
      <c r="J18" s="3">
        <f t="shared" si="2"/>
        <v>25469</v>
      </c>
      <c r="M18" s="50"/>
      <c r="N18" s="40"/>
      <c r="O18" s="40"/>
      <c r="P18" s="40"/>
      <c r="Q18" s="40"/>
      <c r="R18" s="40"/>
    </row>
    <row r="19" spans="1:18" ht="12.75">
      <c r="A19" s="50">
        <v>4</v>
      </c>
      <c r="B19" s="40" t="s">
        <v>951</v>
      </c>
      <c r="C19" s="50" t="s">
        <v>26</v>
      </c>
      <c r="D19" s="49">
        <v>10066</v>
      </c>
      <c r="F19" s="11">
        <v>4</v>
      </c>
      <c r="G19" s="11" t="s">
        <v>203</v>
      </c>
      <c r="H19" s="12">
        <f t="shared" si="0"/>
        <v>605.3095238095239</v>
      </c>
      <c r="I19" s="11">
        <f t="shared" si="1"/>
        <v>3</v>
      </c>
      <c r="J19" s="3">
        <f t="shared" si="2"/>
        <v>25423</v>
      </c>
      <c r="M19" s="50"/>
      <c r="N19" s="40"/>
      <c r="O19" s="40"/>
      <c r="P19" s="40"/>
      <c r="Q19" s="40"/>
      <c r="R19" s="40"/>
    </row>
    <row r="20" spans="1:18" ht="12.75">
      <c r="A20" s="50">
        <v>5</v>
      </c>
      <c r="B20" s="40" t="s">
        <v>478</v>
      </c>
      <c r="C20" s="50" t="s">
        <v>31</v>
      </c>
      <c r="D20" s="49">
        <v>10045</v>
      </c>
      <c r="F20" s="11">
        <v>5</v>
      </c>
      <c r="G20" s="11" t="s">
        <v>31</v>
      </c>
      <c r="H20" s="12">
        <f t="shared" si="0"/>
        <v>598.2142857142857</v>
      </c>
      <c r="I20" s="11">
        <f t="shared" si="1"/>
        <v>6</v>
      </c>
      <c r="J20" s="3">
        <f t="shared" si="2"/>
        <v>50250</v>
      </c>
      <c r="M20" s="50"/>
      <c r="N20" s="40"/>
      <c r="O20" s="40"/>
      <c r="P20" s="40"/>
      <c r="Q20" s="40"/>
      <c r="R20" s="40"/>
    </row>
    <row r="21" spans="1:18" ht="12.75">
      <c r="A21" s="50">
        <v>6</v>
      </c>
      <c r="B21" s="40" t="s">
        <v>975</v>
      </c>
      <c r="C21" s="50" t="s">
        <v>26</v>
      </c>
      <c r="D21" s="49">
        <v>9988</v>
      </c>
      <c r="F21" s="11">
        <v>6</v>
      </c>
      <c r="G21" s="11" t="s">
        <v>30</v>
      </c>
      <c r="H21" s="12">
        <f t="shared" si="0"/>
        <v>591.9642857142857</v>
      </c>
      <c r="I21" s="11">
        <f t="shared" si="1"/>
        <v>4</v>
      </c>
      <c r="J21" s="3">
        <f t="shared" si="2"/>
        <v>33150</v>
      </c>
      <c r="M21" s="50"/>
      <c r="N21" s="40"/>
      <c r="O21" s="40"/>
      <c r="P21" s="40"/>
      <c r="Q21" s="40"/>
      <c r="R21" s="40"/>
    </row>
    <row r="22" spans="1:18" ht="12.75">
      <c r="A22" s="50">
        <v>7</v>
      </c>
      <c r="B22" s="51" t="s">
        <v>976</v>
      </c>
      <c r="C22" s="50" t="s">
        <v>96</v>
      </c>
      <c r="D22" s="49">
        <v>9971</v>
      </c>
      <c r="F22" s="11">
        <v>7</v>
      </c>
      <c r="G22" s="11" t="s">
        <v>38</v>
      </c>
      <c r="H22" s="12">
        <f t="shared" si="0"/>
        <v>590.952380952381</v>
      </c>
      <c r="I22" s="11">
        <f t="shared" si="1"/>
        <v>3</v>
      </c>
      <c r="J22" s="3">
        <f t="shared" si="2"/>
        <v>24820</v>
      </c>
      <c r="M22" s="50"/>
      <c r="N22" s="40"/>
      <c r="O22" s="40"/>
      <c r="P22" s="40"/>
      <c r="Q22" s="40"/>
      <c r="R22" s="40"/>
    </row>
    <row r="23" spans="1:18" ht="12.75">
      <c r="A23" s="50">
        <v>8</v>
      </c>
      <c r="B23" s="40" t="s">
        <v>909</v>
      </c>
      <c r="C23" s="50" t="s">
        <v>30</v>
      </c>
      <c r="D23" s="49">
        <v>9887</v>
      </c>
      <c r="F23" s="11">
        <v>8</v>
      </c>
      <c r="G23" s="11" t="s">
        <v>96</v>
      </c>
      <c r="H23" s="12">
        <f t="shared" si="0"/>
        <v>589.4795918367347</v>
      </c>
      <c r="I23" s="11">
        <f t="shared" si="1"/>
        <v>7</v>
      </c>
      <c r="J23" s="3">
        <f t="shared" si="2"/>
        <v>57769</v>
      </c>
      <c r="M23" s="50"/>
      <c r="N23" s="40"/>
      <c r="O23" s="40"/>
      <c r="P23" s="40"/>
      <c r="Q23" s="40"/>
      <c r="R23" s="40"/>
    </row>
    <row r="24" spans="1:18" ht="12.75">
      <c r="A24" s="50">
        <v>9</v>
      </c>
      <c r="B24" s="40" t="s">
        <v>482</v>
      </c>
      <c r="C24" s="50" t="s">
        <v>31</v>
      </c>
      <c r="D24" s="49">
        <v>9851</v>
      </c>
      <c r="F24" s="11">
        <v>9</v>
      </c>
      <c r="G24" s="11" t="s">
        <v>451</v>
      </c>
      <c r="H24" s="12">
        <f t="shared" si="0"/>
        <v>588.3809523809524</v>
      </c>
      <c r="I24" s="11">
        <f t="shared" si="1"/>
        <v>3</v>
      </c>
      <c r="J24" s="3">
        <f t="shared" si="2"/>
        <v>24712</v>
      </c>
      <c r="M24" s="50"/>
      <c r="N24" s="40"/>
      <c r="O24" s="40"/>
      <c r="P24" s="40"/>
      <c r="Q24" s="40"/>
      <c r="R24" s="40"/>
    </row>
    <row r="25" spans="1:18" ht="12.75">
      <c r="A25" s="50">
        <v>10</v>
      </c>
      <c r="B25" s="40" t="s">
        <v>977</v>
      </c>
      <c r="C25" s="50" t="s">
        <v>201</v>
      </c>
      <c r="D25" s="49">
        <v>9835</v>
      </c>
      <c r="F25" s="11">
        <v>10</v>
      </c>
      <c r="G25" s="11" t="s">
        <v>163</v>
      </c>
      <c r="H25" s="12">
        <f t="shared" si="0"/>
        <v>584.6428571428571</v>
      </c>
      <c r="I25" s="11">
        <f t="shared" si="1"/>
        <v>3</v>
      </c>
      <c r="J25" s="3">
        <f t="shared" si="2"/>
        <v>24555</v>
      </c>
      <c r="M25" s="50"/>
      <c r="N25" s="40"/>
      <c r="O25" s="40"/>
      <c r="P25" s="40"/>
      <c r="Q25" s="40"/>
      <c r="R25" s="40"/>
    </row>
    <row r="26" spans="1:18" ht="12.75">
      <c r="A26" s="50">
        <v>11</v>
      </c>
      <c r="B26" s="40" t="s">
        <v>586</v>
      </c>
      <c r="C26" s="50" t="s">
        <v>48</v>
      </c>
      <c r="D26" s="49">
        <v>9825</v>
      </c>
      <c r="F26" s="11">
        <v>11</v>
      </c>
      <c r="G26" s="11" t="s">
        <v>26</v>
      </c>
      <c r="H26" s="12">
        <f t="shared" si="0"/>
        <v>583.3571428571429</v>
      </c>
      <c r="I26" s="11">
        <f t="shared" si="1"/>
        <v>8</v>
      </c>
      <c r="J26" s="3">
        <f t="shared" si="2"/>
        <v>65336</v>
      </c>
      <c r="M26" s="50"/>
      <c r="N26" s="40"/>
      <c r="O26" s="40"/>
      <c r="P26" s="40"/>
      <c r="Q26" s="40"/>
      <c r="R26" s="40"/>
    </row>
    <row r="27" spans="1:18" ht="12.75">
      <c r="A27" s="50">
        <v>12</v>
      </c>
      <c r="B27" s="40" t="s">
        <v>833</v>
      </c>
      <c r="C27" s="50" t="s">
        <v>512</v>
      </c>
      <c r="D27" s="49">
        <v>9807</v>
      </c>
      <c r="F27" s="11">
        <v>12</v>
      </c>
      <c r="G27" s="11" t="s">
        <v>42</v>
      </c>
      <c r="H27" s="12">
        <f t="shared" si="0"/>
        <v>581.8214285714286</v>
      </c>
      <c r="I27" s="11">
        <f t="shared" si="1"/>
        <v>2</v>
      </c>
      <c r="J27" s="3">
        <f t="shared" si="2"/>
        <v>16291</v>
      </c>
      <c r="M27" s="50"/>
      <c r="N27" s="40"/>
      <c r="O27" s="40"/>
      <c r="P27" s="40"/>
      <c r="Q27" s="40"/>
      <c r="R27" s="40"/>
    </row>
    <row r="28" spans="1:18" ht="12.75">
      <c r="A28" s="50">
        <v>13</v>
      </c>
      <c r="B28" s="40" t="s">
        <v>412</v>
      </c>
      <c r="C28" s="50" t="s">
        <v>38</v>
      </c>
      <c r="D28" s="49">
        <v>9498</v>
      </c>
      <c r="F28" s="11">
        <v>13</v>
      </c>
      <c r="G28" s="11" t="s">
        <v>512</v>
      </c>
      <c r="H28" s="12">
        <f t="shared" si="0"/>
        <v>574.6666666666666</v>
      </c>
      <c r="I28" s="11">
        <f t="shared" si="1"/>
        <v>3</v>
      </c>
      <c r="J28" s="3">
        <f t="shared" si="2"/>
        <v>24136</v>
      </c>
      <c r="M28" s="50"/>
      <c r="N28" s="40"/>
      <c r="O28" s="40"/>
      <c r="P28" s="40"/>
      <c r="Q28" s="40"/>
      <c r="R28" s="40"/>
    </row>
    <row r="29" spans="1:18" ht="12.75">
      <c r="A29" s="50">
        <v>14</v>
      </c>
      <c r="B29" s="51" t="s">
        <v>526</v>
      </c>
      <c r="C29" s="50" t="s">
        <v>96</v>
      </c>
      <c r="D29" s="49">
        <v>9449</v>
      </c>
      <c r="F29" s="11">
        <v>14</v>
      </c>
      <c r="G29" s="11" t="s">
        <v>663</v>
      </c>
      <c r="H29" s="12">
        <f t="shared" si="0"/>
        <v>573.5</v>
      </c>
      <c r="I29" s="11">
        <f t="shared" si="1"/>
        <v>1</v>
      </c>
      <c r="J29" s="3">
        <f t="shared" si="2"/>
        <v>8029</v>
      </c>
      <c r="M29" s="50"/>
      <c r="N29" s="40"/>
      <c r="O29" s="40"/>
      <c r="P29" s="40"/>
      <c r="Q29" s="40"/>
      <c r="R29" s="40"/>
    </row>
    <row r="30" spans="1:18" ht="12.75">
      <c r="A30" s="50">
        <v>15</v>
      </c>
      <c r="B30" s="40" t="s">
        <v>953</v>
      </c>
      <c r="C30" s="50" t="s">
        <v>33</v>
      </c>
      <c r="D30" s="49">
        <v>9445</v>
      </c>
      <c r="F30" s="11">
        <v>15</v>
      </c>
      <c r="G30" s="11" t="s">
        <v>90</v>
      </c>
      <c r="H30" s="12">
        <f t="shared" si="0"/>
        <v>559.9047619047619</v>
      </c>
      <c r="I30" s="11">
        <f t="shared" si="1"/>
        <v>3</v>
      </c>
      <c r="J30" s="3">
        <f t="shared" si="2"/>
        <v>23516</v>
      </c>
      <c r="M30" s="50"/>
      <c r="N30" s="40"/>
      <c r="O30" s="40"/>
      <c r="P30" s="40"/>
      <c r="Q30" s="40"/>
      <c r="R30" s="40"/>
    </row>
    <row r="31" spans="1:18" ht="12.75">
      <c r="A31" s="50">
        <v>16</v>
      </c>
      <c r="B31" s="40" t="s">
        <v>736</v>
      </c>
      <c r="C31" s="50" t="s">
        <v>513</v>
      </c>
      <c r="D31" s="49">
        <v>9381</v>
      </c>
      <c r="F31" s="11">
        <v>16</v>
      </c>
      <c r="G31" s="11" t="s">
        <v>33</v>
      </c>
      <c r="H31" s="12">
        <f t="shared" si="0"/>
        <v>555.6666666666666</v>
      </c>
      <c r="I31" s="11">
        <f t="shared" si="1"/>
        <v>9</v>
      </c>
      <c r="J31" s="3">
        <f t="shared" si="2"/>
        <v>70014</v>
      </c>
      <c r="M31" s="50"/>
      <c r="N31" s="40"/>
      <c r="O31" s="40"/>
      <c r="P31" s="40"/>
      <c r="Q31" s="40"/>
      <c r="R31" s="40"/>
    </row>
    <row r="32" spans="1:18" ht="12.75">
      <c r="A32" s="50">
        <v>17</v>
      </c>
      <c r="B32" s="51" t="s">
        <v>978</v>
      </c>
      <c r="C32" s="50" t="s">
        <v>42</v>
      </c>
      <c r="D32" s="49">
        <v>9294</v>
      </c>
      <c r="F32" s="11">
        <v>17</v>
      </c>
      <c r="G32" s="11" t="s">
        <v>593</v>
      </c>
      <c r="H32" s="12">
        <f t="shared" si="0"/>
        <v>532.2142857142857</v>
      </c>
      <c r="I32" s="11">
        <f t="shared" si="1"/>
        <v>2</v>
      </c>
      <c r="J32" s="3">
        <f t="shared" si="2"/>
        <v>14902</v>
      </c>
      <c r="M32" s="50"/>
      <c r="N32" s="40"/>
      <c r="O32" s="40"/>
      <c r="P32" s="40"/>
      <c r="Q32" s="40"/>
      <c r="R32" s="40"/>
    </row>
    <row r="33" spans="1:18" ht="12.75">
      <c r="A33" s="50">
        <v>18</v>
      </c>
      <c r="B33" s="40" t="s">
        <v>541</v>
      </c>
      <c r="C33" s="50" t="s">
        <v>44</v>
      </c>
      <c r="D33" s="49">
        <v>9272</v>
      </c>
      <c r="F33" s="11">
        <v>18</v>
      </c>
      <c r="G33" s="11" t="s">
        <v>48</v>
      </c>
      <c r="H33" s="12">
        <f t="shared" si="0"/>
        <v>531.8809523809524</v>
      </c>
      <c r="I33" s="11">
        <f t="shared" si="1"/>
        <v>3</v>
      </c>
      <c r="J33" s="3">
        <f t="shared" si="2"/>
        <v>22339</v>
      </c>
      <c r="M33" s="50"/>
      <c r="N33" s="40"/>
      <c r="O33" s="40"/>
      <c r="P33" s="40"/>
      <c r="Q33" s="40"/>
      <c r="R33" s="40"/>
    </row>
    <row r="34" spans="1:18" ht="12.75">
      <c r="A34" s="50">
        <v>19</v>
      </c>
      <c r="B34" s="40" t="s">
        <v>29</v>
      </c>
      <c r="C34" s="50" t="s">
        <v>30</v>
      </c>
      <c r="D34" s="49">
        <v>9110</v>
      </c>
      <c r="F34" s="11">
        <v>19</v>
      </c>
      <c r="G34" s="11" t="s">
        <v>28</v>
      </c>
      <c r="H34" s="12">
        <f t="shared" si="0"/>
        <v>526.5357142857143</v>
      </c>
      <c r="I34" s="11">
        <f t="shared" si="1"/>
        <v>4</v>
      </c>
      <c r="J34" s="3">
        <f t="shared" si="2"/>
        <v>29486</v>
      </c>
      <c r="M34" s="50"/>
      <c r="N34" s="40"/>
      <c r="O34" s="40"/>
      <c r="P34" s="40"/>
      <c r="Q34" s="40"/>
      <c r="R34" s="40"/>
    </row>
    <row r="35" spans="1:18" ht="12.75">
      <c r="A35" s="50">
        <v>20</v>
      </c>
      <c r="B35" s="40" t="s">
        <v>127</v>
      </c>
      <c r="C35" s="50" t="s">
        <v>31</v>
      </c>
      <c r="D35" s="49">
        <v>9052</v>
      </c>
      <c r="F35" s="11">
        <v>20</v>
      </c>
      <c r="G35" s="11" t="s">
        <v>584</v>
      </c>
      <c r="H35" s="12">
        <f t="shared" si="0"/>
        <v>505.35714285714283</v>
      </c>
      <c r="I35" s="11">
        <f t="shared" si="1"/>
        <v>3</v>
      </c>
      <c r="J35" s="3">
        <f t="shared" si="2"/>
        <v>21225</v>
      </c>
      <c r="M35" s="50"/>
      <c r="N35" s="40"/>
      <c r="O35" s="40"/>
      <c r="P35" s="40"/>
      <c r="Q35" s="40"/>
      <c r="R35" s="40"/>
    </row>
    <row r="36" spans="1:18" ht="12.75">
      <c r="A36" s="50">
        <v>21</v>
      </c>
      <c r="B36" s="40" t="s">
        <v>615</v>
      </c>
      <c r="C36" s="50" t="s">
        <v>96</v>
      </c>
      <c r="D36" s="49">
        <v>8898</v>
      </c>
      <c r="F36" s="11">
        <v>21</v>
      </c>
      <c r="G36" s="11" t="s">
        <v>46</v>
      </c>
      <c r="H36" s="12">
        <f t="shared" si="0"/>
        <v>498.92857142857144</v>
      </c>
      <c r="I36" s="11">
        <f t="shared" si="1"/>
        <v>2</v>
      </c>
      <c r="J36" s="3">
        <f t="shared" si="2"/>
        <v>13970</v>
      </c>
      <c r="M36" s="50"/>
      <c r="N36" s="40"/>
      <c r="O36" s="40"/>
      <c r="P36" s="40"/>
      <c r="Q36" s="40"/>
      <c r="R36" s="40"/>
    </row>
    <row r="37" spans="1:18" ht="12.75">
      <c r="A37" s="50">
        <v>22</v>
      </c>
      <c r="B37" s="40" t="s">
        <v>900</v>
      </c>
      <c r="C37" s="50" t="s">
        <v>96</v>
      </c>
      <c r="D37" s="49">
        <v>8880</v>
      </c>
      <c r="F37" s="11">
        <v>22</v>
      </c>
      <c r="G37" s="11" t="s">
        <v>395</v>
      </c>
      <c r="H37" s="12">
        <f t="shared" si="0"/>
        <v>486.4523809523809</v>
      </c>
      <c r="I37" s="11">
        <f t="shared" si="1"/>
        <v>3</v>
      </c>
      <c r="J37" s="3">
        <f t="shared" si="2"/>
        <v>20431</v>
      </c>
      <c r="M37" s="50"/>
      <c r="N37" s="40"/>
      <c r="O37" s="40"/>
      <c r="P37" s="40"/>
      <c r="Q37" s="40"/>
      <c r="R37" s="40"/>
    </row>
    <row r="38" spans="1:18" ht="12.75">
      <c r="A38" s="50">
        <v>23</v>
      </c>
      <c r="B38" s="40" t="s">
        <v>602</v>
      </c>
      <c r="C38" s="50" t="s">
        <v>513</v>
      </c>
      <c r="D38" s="49">
        <v>8870</v>
      </c>
      <c r="F38" s="11">
        <v>23</v>
      </c>
      <c r="G38" s="11" t="s">
        <v>130</v>
      </c>
      <c r="H38" s="12">
        <f t="shared" si="0"/>
        <v>482.17857142857144</v>
      </c>
      <c r="I38" s="11">
        <f t="shared" si="1"/>
        <v>2</v>
      </c>
      <c r="J38" s="3">
        <f t="shared" si="2"/>
        <v>13501</v>
      </c>
      <c r="M38" s="50"/>
      <c r="N38" s="40"/>
      <c r="O38" s="40"/>
      <c r="P38" s="40"/>
      <c r="Q38" s="40"/>
      <c r="R38" s="40"/>
    </row>
    <row r="39" spans="1:18" ht="12.75">
      <c r="A39" s="50">
        <v>24</v>
      </c>
      <c r="B39" s="40" t="s">
        <v>979</v>
      </c>
      <c r="C39" s="50" t="s">
        <v>201</v>
      </c>
      <c r="D39" s="49">
        <v>8865</v>
      </c>
      <c r="F39" s="11">
        <v>24</v>
      </c>
      <c r="G39" s="11" t="s">
        <v>50</v>
      </c>
      <c r="H39" s="12">
        <f t="shared" si="0"/>
        <v>456.2142857142857</v>
      </c>
      <c r="I39" s="11">
        <f t="shared" si="1"/>
        <v>2</v>
      </c>
      <c r="J39" s="3">
        <f t="shared" si="2"/>
        <v>12774</v>
      </c>
      <c r="M39" s="50"/>
      <c r="N39" s="40"/>
      <c r="O39" s="40"/>
      <c r="P39" s="40"/>
      <c r="Q39" s="40"/>
      <c r="R39" s="40"/>
    </row>
    <row r="40" spans="1:18" ht="12.75">
      <c r="A40" s="50">
        <v>25</v>
      </c>
      <c r="B40" s="40" t="s">
        <v>390</v>
      </c>
      <c r="C40" s="50" t="s">
        <v>33</v>
      </c>
      <c r="D40" s="49">
        <v>8777</v>
      </c>
      <c r="F40" s="11">
        <v>25</v>
      </c>
      <c r="G40" s="11" t="s">
        <v>591</v>
      </c>
      <c r="H40" s="12">
        <f t="shared" si="0"/>
        <v>428.9642857142857</v>
      </c>
      <c r="I40" s="11">
        <f t="shared" si="1"/>
        <v>2</v>
      </c>
      <c r="J40" s="3">
        <f t="shared" si="2"/>
        <v>12011</v>
      </c>
      <c r="M40" s="50"/>
      <c r="N40" s="40"/>
      <c r="O40" s="40"/>
      <c r="P40" s="40"/>
      <c r="Q40" s="40"/>
      <c r="R40" s="40"/>
    </row>
    <row r="41" spans="1:18" ht="12.75">
      <c r="A41" s="50">
        <v>26</v>
      </c>
      <c r="B41" s="40" t="s">
        <v>871</v>
      </c>
      <c r="C41" s="50" t="s">
        <v>163</v>
      </c>
      <c r="D41" s="49">
        <v>8737</v>
      </c>
      <c r="F41" s="11">
        <v>26</v>
      </c>
      <c r="G41" s="11" t="s">
        <v>52</v>
      </c>
      <c r="H41" s="12">
        <f t="shared" si="0"/>
        <v>382.25</v>
      </c>
      <c r="I41" s="11">
        <f t="shared" si="1"/>
        <v>2</v>
      </c>
      <c r="J41" s="3">
        <f t="shared" si="2"/>
        <v>10703</v>
      </c>
      <c r="M41" s="50"/>
      <c r="N41" s="40"/>
      <c r="O41" s="40"/>
      <c r="P41" s="40"/>
      <c r="Q41" s="40"/>
      <c r="R41" s="40"/>
    </row>
    <row r="42" spans="1:18" ht="12.75">
      <c r="A42" s="50">
        <v>27</v>
      </c>
      <c r="B42" t="s">
        <v>878</v>
      </c>
      <c r="C42" s="50" t="s">
        <v>203</v>
      </c>
      <c r="D42" s="49">
        <v>8726</v>
      </c>
      <c r="F42" s="11">
        <v>27</v>
      </c>
      <c r="G42" s="11" t="s">
        <v>660</v>
      </c>
      <c r="H42" s="12">
        <f t="shared" si="0"/>
        <v>377.64285714285717</v>
      </c>
      <c r="I42" s="11">
        <f t="shared" si="1"/>
        <v>2</v>
      </c>
      <c r="J42" s="3">
        <f t="shared" si="2"/>
        <v>10574</v>
      </c>
      <c r="M42" s="50"/>
      <c r="N42" s="40"/>
      <c r="O42" s="40"/>
      <c r="P42" s="40"/>
      <c r="Q42" s="40"/>
      <c r="R42" s="40"/>
    </row>
    <row r="43" spans="1:18" ht="12.75">
      <c r="A43" s="50">
        <v>28</v>
      </c>
      <c r="B43" s="40" t="s">
        <v>828</v>
      </c>
      <c r="C43" s="50" t="s">
        <v>90</v>
      </c>
      <c r="D43" s="49">
        <v>8655</v>
      </c>
      <c r="F43" s="11">
        <v>28</v>
      </c>
      <c r="G43" s="11" t="s">
        <v>87</v>
      </c>
      <c r="H43" s="12">
        <f t="shared" si="0"/>
        <v>355.5</v>
      </c>
      <c r="I43" s="11">
        <f t="shared" si="1"/>
        <v>2</v>
      </c>
      <c r="J43" s="3">
        <f t="shared" si="2"/>
        <v>9954</v>
      </c>
      <c r="M43" s="50"/>
      <c r="N43" s="40"/>
      <c r="O43" s="40"/>
      <c r="P43" s="40"/>
      <c r="Q43" s="40"/>
      <c r="R43" s="40"/>
    </row>
    <row r="44" spans="1:18" ht="12.75">
      <c r="A44" s="50">
        <v>29</v>
      </c>
      <c r="B44" s="18" t="s">
        <v>980</v>
      </c>
      <c r="C44" s="50" t="s">
        <v>203</v>
      </c>
      <c r="D44" s="49">
        <v>8512</v>
      </c>
      <c r="F44" s="11">
        <v>29</v>
      </c>
      <c r="G44" s="11" t="s">
        <v>321</v>
      </c>
      <c r="H44" s="12">
        <f t="shared" si="0"/>
        <v>309.2142857142857</v>
      </c>
      <c r="I44" s="11">
        <f t="shared" si="1"/>
        <v>2</v>
      </c>
      <c r="J44" s="3">
        <f t="shared" si="2"/>
        <v>8658</v>
      </c>
      <c r="M44" s="50"/>
      <c r="N44" s="40"/>
      <c r="O44" s="40"/>
      <c r="P44" s="40"/>
      <c r="Q44" s="40"/>
      <c r="R44" s="40"/>
    </row>
    <row r="45" spans="1:18" ht="12.75">
      <c r="A45" s="50">
        <v>30</v>
      </c>
      <c r="B45" s="40" t="s">
        <v>588</v>
      </c>
      <c r="C45" s="50" t="s">
        <v>26</v>
      </c>
      <c r="D45" s="49">
        <v>8512</v>
      </c>
      <c r="F45" s="11">
        <v>30</v>
      </c>
      <c r="G45" s="11" t="s">
        <v>128</v>
      </c>
      <c r="H45" s="12">
        <f t="shared" si="0"/>
        <v>269.35714285714283</v>
      </c>
      <c r="I45" s="11">
        <f t="shared" si="1"/>
        <v>1</v>
      </c>
      <c r="J45" s="3">
        <f t="shared" si="2"/>
        <v>3771</v>
      </c>
      <c r="M45" s="50"/>
      <c r="N45" s="40"/>
      <c r="O45" s="40"/>
      <c r="P45" s="40"/>
      <c r="Q45" s="40"/>
      <c r="R45" s="40"/>
    </row>
    <row r="46" spans="1:18" ht="12.75">
      <c r="A46" s="50">
        <v>31</v>
      </c>
      <c r="B46" s="40" t="s">
        <v>840</v>
      </c>
      <c r="C46" s="50" t="s">
        <v>46</v>
      </c>
      <c r="D46" s="49">
        <v>8405</v>
      </c>
      <c r="F46" s="11">
        <v>31</v>
      </c>
      <c r="G46" s="11" t="s">
        <v>39</v>
      </c>
      <c r="H46" s="12">
        <f t="shared" si="0"/>
        <v>261.2857142857143</v>
      </c>
      <c r="I46" s="11">
        <f t="shared" si="1"/>
        <v>1</v>
      </c>
      <c r="J46" s="3">
        <f t="shared" si="2"/>
        <v>3658</v>
      </c>
      <c r="M46" s="50"/>
      <c r="N46" s="40"/>
      <c r="O46" s="40"/>
      <c r="P46" s="40"/>
      <c r="Q46" s="40"/>
      <c r="R46" s="40"/>
    </row>
    <row r="47" spans="1:18" ht="12.75">
      <c r="A47" s="50">
        <v>32</v>
      </c>
      <c r="B47" s="40" t="s">
        <v>530</v>
      </c>
      <c r="C47" s="50" t="s">
        <v>512</v>
      </c>
      <c r="D47" s="49">
        <v>8355</v>
      </c>
      <c r="F47" s="11"/>
      <c r="M47" s="50"/>
      <c r="N47" s="40"/>
      <c r="O47" s="40"/>
      <c r="P47" s="40"/>
      <c r="Q47" s="40"/>
      <c r="R47" s="40"/>
    </row>
    <row r="48" spans="1:18" ht="12.75">
      <c r="A48" s="50">
        <v>33</v>
      </c>
      <c r="B48" s="40" t="s">
        <v>542</v>
      </c>
      <c r="C48" s="50" t="s">
        <v>38</v>
      </c>
      <c r="D48" s="49">
        <v>8348</v>
      </c>
      <c r="F48" s="11"/>
      <c r="M48" s="50"/>
      <c r="N48" s="40"/>
      <c r="O48" s="40"/>
      <c r="P48" s="40"/>
      <c r="Q48" s="40"/>
      <c r="R48" s="40"/>
    </row>
    <row r="49" spans="1:18" ht="12.75">
      <c r="A49" s="50">
        <v>34</v>
      </c>
      <c r="B49" s="40" t="s">
        <v>981</v>
      </c>
      <c r="C49" s="50" t="s">
        <v>593</v>
      </c>
      <c r="D49" s="49">
        <v>8310</v>
      </c>
      <c r="F49" s="11"/>
      <c r="H49" s="19" t="s">
        <v>55</v>
      </c>
      <c r="I49" s="20">
        <f>I45</f>
        <v>1</v>
      </c>
      <c r="J49" s="21">
        <f aca="true" t="shared" si="3" ref="J49:J54">I49/I$55</f>
        <v>0.01020408163265306</v>
      </c>
      <c r="M49" s="50"/>
      <c r="N49" s="40"/>
      <c r="O49" s="40"/>
      <c r="P49" s="40"/>
      <c r="Q49" s="40"/>
      <c r="R49" s="40"/>
    </row>
    <row r="50" spans="1:18" ht="12.75">
      <c r="A50" s="50">
        <v>35</v>
      </c>
      <c r="B50" s="40" t="s">
        <v>982</v>
      </c>
      <c r="C50" s="50" t="s">
        <v>451</v>
      </c>
      <c r="D50" s="49">
        <v>8226</v>
      </c>
      <c r="F50" s="11"/>
      <c r="H50" s="19" t="s">
        <v>57</v>
      </c>
      <c r="I50" s="20">
        <f>I23+I44</f>
        <v>9</v>
      </c>
      <c r="J50" s="21">
        <f t="shared" si="3"/>
        <v>0.09183673469387756</v>
      </c>
      <c r="M50" s="50"/>
      <c r="N50" s="40"/>
      <c r="O50" s="40"/>
      <c r="P50" s="40"/>
      <c r="Q50" s="40"/>
      <c r="R50" s="40"/>
    </row>
    <row r="51" spans="1:18" ht="12.75">
      <c r="A51" s="50">
        <v>36</v>
      </c>
      <c r="B51" s="26" t="s">
        <v>286</v>
      </c>
      <c r="C51" s="50" t="s">
        <v>203</v>
      </c>
      <c r="D51" s="49">
        <v>8185</v>
      </c>
      <c r="H51" s="19" t="s">
        <v>59</v>
      </c>
      <c r="I51" s="20">
        <f>I16+I18+I19+I20+I21+I22+I24+I25+I27+I28+I29+I30+I31+I32+I33+I35+I36+I37+I38+I39+I40+I41+I42+I43</f>
        <v>72</v>
      </c>
      <c r="J51" s="21">
        <f t="shared" si="3"/>
        <v>0.7346938775510204</v>
      </c>
      <c r="M51" s="50"/>
      <c r="N51" s="40"/>
      <c r="O51" s="40"/>
      <c r="P51" s="40"/>
      <c r="Q51" s="40"/>
      <c r="R51" s="40"/>
    </row>
    <row r="52" spans="1:18" ht="12.75">
      <c r="A52" s="50">
        <v>37</v>
      </c>
      <c r="B52" s="40" t="s">
        <v>983</v>
      </c>
      <c r="C52" s="50" t="s">
        <v>31</v>
      </c>
      <c r="D52" s="49">
        <v>8122</v>
      </c>
      <c r="H52" s="19" t="s">
        <v>61</v>
      </c>
      <c r="I52" s="20">
        <f>I26+I46</f>
        <v>9</v>
      </c>
      <c r="J52" s="21">
        <f t="shared" si="3"/>
        <v>0.09183673469387756</v>
      </c>
      <c r="M52" s="50"/>
      <c r="N52" s="40"/>
      <c r="O52" s="40"/>
      <c r="P52" s="40"/>
      <c r="Q52" s="40"/>
      <c r="R52" s="40"/>
    </row>
    <row r="53" spans="1:18" ht="12.75">
      <c r="A53" s="50">
        <v>38</v>
      </c>
      <c r="B53" s="40" t="s">
        <v>984</v>
      </c>
      <c r="C53" s="50" t="s">
        <v>163</v>
      </c>
      <c r="D53" s="49">
        <v>8106</v>
      </c>
      <c r="H53" s="19" t="s">
        <v>63</v>
      </c>
      <c r="I53" s="20">
        <f>I34</f>
        <v>4</v>
      </c>
      <c r="J53" s="21">
        <f t="shared" si="3"/>
        <v>0.04081632653061224</v>
      </c>
      <c r="M53" s="50"/>
      <c r="N53" s="40"/>
      <c r="O53" s="40"/>
      <c r="P53" s="40"/>
      <c r="Q53" s="40"/>
      <c r="R53" s="40"/>
    </row>
    <row r="54" spans="1:18" ht="12.75">
      <c r="A54" s="50">
        <v>39</v>
      </c>
      <c r="B54" s="40" t="s">
        <v>985</v>
      </c>
      <c r="C54" s="50" t="s">
        <v>663</v>
      </c>
      <c r="D54" s="49">
        <v>8029</v>
      </c>
      <c r="H54" s="22" t="s">
        <v>65</v>
      </c>
      <c r="I54" s="20">
        <f>I17</f>
        <v>3</v>
      </c>
      <c r="J54" s="21">
        <f t="shared" si="3"/>
        <v>0.030612244897959183</v>
      </c>
      <c r="M54" s="50"/>
      <c r="N54" s="40"/>
      <c r="O54" s="40"/>
      <c r="P54" s="40"/>
      <c r="Q54" s="40"/>
      <c r="R54" s="40"/>
    </row>
    <row r="55" spans="1:18" ht="12.75">
      <c r="A55" s="50">
        <v>40</v>
      </c>
      <c r="B55" s="51" t="s">
        <v>221</v>
      </c>
      <c r="C55" s="50" t="s">
        <v>26</v>
      </c>
      <c r="D55" s="49">
        <v>8026</v>
      </c>
      <c r="I55" s="4">
        <f>SUM(I49:I54)</f>
        <v>98</v>
      </c>
      <c r="J55" s="23">
        <f>SUM(J49:J54)</f>
        <v>1</v>
      </c>
      <c r="M55" s="50"/>
      <c r="N55" s="40"/>
      <c r="O55" s="40"/>
      <c r="P55" s="40"/>
      <c r="Q55" s="40"/>
      <c r="R55" s="40"/>
    </row>
    <row r="56" spans="1:18" ht="12.75">
      <c r="A56" s="50">
        <v>41</v>
      </c>
      <c r="B56" s="40" t="s">
        <v>899</v>
      </c>
      <c r="C56" s="50" t="s">
        <v>33</v>
      </c>
      <c r="D56" s="49">
        <v>7998</v>
      </c>
      <c r="M56" s="50"/>
      <c r="N56" s="40"/>
      <c r="O56" s="40"/>
      <c r="P56" s="40"/>
      <c r="Q56" s="40"/>
      <c r="R56" s="40"/>
    </row>
    <row r="57" spans="1:18" ht="12.75">
      <c r="A57" s="50">
        <v>42</v>
      </c>
      <c r="B57" s="51" t="s">
        <v>858</v>
      </c>
      <c r="C57" s="50" t="s">
        <v>584</v>
      </c>
      <c r="D57" s="49">
        <v>7933</v>
      </c>
      <c r="M57" s="50"/>
      <c r="N57" s="40"/>
      <c r="O57" s="40"/>
      <c r="P57" s="40"/>
      <c r="Q57" s="40"/>
      <c r="R57" s="40"/>
    </row>
    <row r="58" spans="1:18" ht="12.75">
      <c r="A58" s="50">
        <v>43</v>
      </c>
      <c r="B58" s="40" t="s">
        <v>533</v>
      </c>
      <c r="C58" s="50" t="s">
        <v>28</v>
      </c>
      <c r="D58" s="49">
        <v>7870</v>
      </c>
      <c r="M58" s="50"/>
      <c r="N58" s="40"/>
      <c r="O58" s="40"/>
      <c r="P58" s="40"/>
      <c r="Q58" s="40"/>
      <c r="R58" s="40"/>
    </row>
    <row r="59" spans="1:18" ht="12.75">
      <c r="A59" s="50">
        <v>44</v>
      </c>
      <c r="B59" s="40" t="s">
        <v>986</v>
      </c>
      <c r="C59" s="50" t="s">
        <v>33</v>
      </c>
      <c r="D59" s="49">
        <v>7800</v>
      </c>
      <c r="M59" s="50"/>
      <c r="N59" s="40"/>
      <c r="O59" s="40"/>
      <c r="P59" s="40"/>
      <c r="Q59" s="40"/>
      <c r="R59" s="40"/>
    </row>
    <row r="60" spans="1:18" ht="12.75">
      <c r="A60" s="50">
        <v>45</v>
      </c>
      <c r="B60" s="40" t="s">
        <v>987</v>
      </c>
      <c r="C60" s="50" t="s">
        <v>33</v>
      </c>
      <c r="D60" s="49">
        <v>7797</v>
      </c>
      <c r="M60" s="50"/>
      <c r="N60" s="40"/>
      <c r="O60" s="40"/>
      <c r="P60" s="40"/>
      <c r="Q60" s="40"/>
      <c r="R60" s="40"/>
    </row>
    <row r="61" spans="1:18" ht="12.75">
      <c r="A61" s="50">
        <v>46</v>
      </c>
      <c r="B61" s="40" t="s">
        <v>988</v>
      </c>
      <c r="C61" s="50" t="s">
        <v>90</v>
      </c>
      <c r="D61" s="49">
        <v>7726</v>
      </c>
      <c r="M61" s="50"/>
      <c r="N61" s="40"/>
      <c r="O61" s="40"/>
      <c r="P61" s="40"/>
      <c r="Q61" s="40"/>
      <c r="R61" s="40"/>
    </row>
    <row r="62" spans="1:18" ht="12.75">
      <c r="A62" s="50">
        <v>47</v>
      </c>
      <c r="B62" s="40" t="s">
        <v>989</v>
      </c>
      <c r="C62" s="50" t="s">
        <v>33</v>
      </c>
      <c r="D62" s="49">
        <v>7724</v>
      </c>
      <c r="M62" s="50"/>
      <c r="N62" s="40"/>
      <c r="O62" s="40"/>
      <c r="P62" s="40"/>
      <c r="Q62" s="40"/>
      <c r="R62" s="40"/>
    </row>
    <row r="63" spans="1:18" ht="12.75">
      <c r="A63" s="50">
        <v>48</v>
      </c>
      <c r="B63" s="40" t="s">
        <v>597</v>
      </c>
      <c r="C63" s="50" t="s">
        <v>163</v>
      </c>
      <c r="D63" s="49">
        <v>7712</v>
      </c>
      <c r="M63" s="50"/>
      <c r="N63" s="40"/>
      <c r="O63" s="40"/>
      <c r="P63" s="40"/>
      <c r="Q63" s="40"/>
      <c r="R63" s="40"/>
    </row>
    <row r="64" spans="1:18" ht="12.75">
      <c r="A64" s="50">
        <v>49</v>
      </c>
      <c r="B64" s="40" t="s">
        <v>666</v>
      </c>
      <c r="C64" s="50" t="s">
        <v>28</v>
      </c>
      <c r="D64" s="49">
        <v>7684</v>
      </c>
      <c r="M64" s="50"/>
      <c r="N64" s="40"/>
      <c r="O64" s="40"/>
      <c r="P64" s="40"/>
      <c r="Q64" s="40"/>
      <c r="R64" s="40"/>
    </row>
    <row r="65" spans="1:18" ht="12.75">
      <c r="A65" s="50">
        <v>50</v>
      </c>
      <c r="B65" s="40" t="s">
        <v>855</v>
      </c>
      <c r="C65" s="50" t="s">
        <v>26</v>
      </c>
      <c r="D65" s="49">
        <v>7599</v>
      </c>
      <c r="M65" s="50"/>
      <c r="N65" s="40"/>
      <c r="O65" s="40"/>
      <c r="P65" s="40"/>
      <c r="Q65" s="40"/>
      <c r="R65" s="40"/>
    </row>
    <row r="66" spans="1:18" ht="12.75">
      <c r="A66" s="50">
        <v>51</v>
      </c>
      <c r="B66" s="52" t="s">
        <v>990</v>
      </c>
      <c r="C66" s="50" t="s">
        <v>395</v>
      </c>
      <c r="D66" s="49">
        <v>7579</v>
      </c>
      <c r="M66" s="50"/>
      <c r="N66" s="40"/>
      <c r="O66" s="40"/>
      <c r="P66" s="40"/>
      <c r="Q66" s="40"/>
      <c r="R66" s="40"/>
    </row>
    <row r="67" spans="1:18" ht="12.75">
      <c r="A67" s="50">
        <v>52</v>
      </c>
      <c r="B67" s="40" t="s">
        <v>808</v>
      </c>
      <c r="C67" s="50" t="s">
        <v>96</v>
      </c>
      <c r="D67" s="49">
        <v>7573</v>
      </c>
      <c r="M67" s="50"/>
      <c r="N67" s="40"/>
      <c r="O67" s="40"/>
      <c r="P67" s="40"/>
      <c r="Q67" s="40"/>
      <c r="R67" s="40"/>
    </row>
    <row r="68" spans="1:18" ht="12.75">
      <c r="A68" s="50">
        <v>53</v>
      </c>
      <c r="B68" s="40" t="s">
        <v>952</v>
      </c>
      <c r="C68" s="50" t="s">
        <v>33</v>
      </c>
      <c r="D68" s="49">
        <v>7475</v>
      </c>
      <c r="M68" s="50"/>
      <c r="N68" s="40"/>
      <c r="O68" s="40"/>
      <c r="P68" s="40"/>
      <c r="Q68" s="40"/>
      <c r="R68" s="40"/>
    </row>
    <row r="69" spans="1:18" ht="12.75">
      <c r="A69" s="50">
        <v>54</v>
      </c>
      <c r="B69" s="40" t="s">
        <v>903</v>
      </c>
      <c r="C69" s="50" t="s">
        <v>130</v>
      </c>
      <c r="D69" s="49">
        <v>7381</v>
      </c>
      <c r="M69" s="50"/>
      <c r="N69" s="40"/>
      <c r="O69" s="40"/>
      <c r="P69" s="40"/>
      <c r="Q69" s="40"/>
      <c r="R69" s="40"/>
    </row>
    <row r="70" spans="1:18" ht="12.75">
      <c r="A70" s="50">
        <v>55</v>
      </c>
      <c r="B70" s="52" t="s">
        <v>664</v>
      </c>
      <c r="C70" s="50" t="s">
        <v>395</v>
      </c>
      <c r="D70" s="49">
        <v>7329</v>
      </c>
      <c r="M70" s="50"/>
      <c r="N70" s="40"/>
      <c r="O70" s="40"/>
      <c r="P70" s="40"/>
      <c r="Q70" s="40"/>
      <c r="R70" s="40"/>
    </row>
    <row r="71" spans="1:18" ht="12.75">
      <c r="A71" s="50">
        <v>56</v>
      </c>
      <c r="B71" s="40" t="s">
        <v>811</v>
      </c>
      <c r="C71" s="50" t="s">
        <v>513</v>
      </c>
      <c r="D71" s="49">
        <v>7218</v>
      </c>
      <c r="M71" s="50"/>
      <c r="N71" s="40"/>
      <c r="O71" s="40"/>
      <c r="P71" s="40"/>
      <c r="Q71" s="40"/>
      <c r="R71" s="40"/>
    </row>
    <row r="72" spans="1:18" ht="12.75">
      <c r="A72" s="50">
        <v>57</v>
      </c>
      <c r="B72" s="40" t="s">
        <v>470</v>
      </c>
      <c r="C72" s="50" t="s">
        <v>28</v>
      </c>
      <c r="D72" s="49">
        <v>7217</v>
      </c>
      <c r="M72" s="50"/>
      <c r="N72" s="40"/>
      <c r="O72" s="40"/>
      <c r="P72" s="40"/>
      <c r="Q72" s="40"/>
      <c r="R72" s="40"/>
    </row>
    <row r="73" spans="1:18" ht="12.75">
      <c r="A73" s="50">
        <v>58</v>
      </c>
      <c r="B73" s="40" t="s">
        <v>290</v>
      </c>
      <c r="C73" s="50" t="s">
        <v>30</v>
      </c>
      <c r="D73" s="49">
        <v>7209</v>
      </c>
      <c r="M73" s="50"/>
      <c r="N73" s="40"/>
      <c r="O73" s="40"/>
      <c r="P73" s="40"/>
      <c r="Q73" s="40"/>
      <c r="R73" s="40"/>
    </row>
    <row r="74" spans="1:18" ht="12.75">
      <c r="A74" s="50">
        <v>59</v>
      </c>
      <c r="B74" s="40" t="s">
        <v>876</v>
      </c>
      <c r="C74" s="50" t="s">
        <v>591</v>
      </c>
      <c r="D74" s="49">
        <v>7205</v>
      </c>
      <c r="M74" s="50"/>
      <c r="N74" s="40"/>
      <c r="O74" s="40"/>
      <c r="P74" s="40"/>
      <c r="Q74" s="40"/>
      <c r="R74" s="40"/>
    </row>
    <row r="75" spans="1:18" ht="12.75">
      <c r="A75" s="50">
        <v>60</v>
      </c>
      <c r="B75" s="40" t="s">
        <v>595</v>
      </c>
      <c r="C75" s="50" t="s">
        <v>584</v>
      </c>
      <c r="D75" s="49">
        <v>7185</v>
      </c>
      <c r="M75" s="50"/>
      <c r="N75" s="40"/>
      <c r="O75" s="40"/>
      <c r="P75" s="40"/>
      <c r="Q75" s="40"/>
      <c r="R75" s="40"/>
    </row>
    <row r="76" spans="1:18" ht="12.75">
      <c r="A76" s="50">
        <v>61</v>
      </c>
      <c r="B76" s="40" t="s">
        <v>447</v>
      </c>
      <c r="C76" s="50" t="s">
        <v>26</v>
      </c>
      <c r="D76" s="49">
        <v>7141</v>
      </c>
      <c r="M76" s="50"/>
      <c r="N76" s="40"/>
      <c r="O76" s="40"/>
      <c r="P76" s="40"/>
      <c r="Q76" s="40"/>
      <c r="R76" s="40"/>
    </row>
    <row r="77" spans="1:18" ht="12.75">
      <c r="A77" s="50">
        <v>62</v>
      </c>
      <c r="B77" s="51" t="s">
        <v>767</v>
      </c>
      <c r="C77" s="50" t="s">
        <v>90</v>
      </c>
      <c r="D77" s="49">
        <v>7135</v>
      </c>
      <c r="M77" s="50"/>
      <c r="N77" s="40"/>
      <c r="O77" s="40"/>
      <c r="P77" s="40"/>
      <c r="Q77" s="40"/>
      <c r="R77" s="40"/>
    </row>
    <row r="78" spans="1:18" ht="12.75">
      <c r="A78" s="11">
        <v>63</v>
      </c>
      <c r="B78" s="18" t="s">
        <v>197</v>
      </c>
      <c r="C78" s="11" t="s">
        <v>26</v>
      </c>
      <c r="D78" s="25">
        <v>7080</v>
      </c>
      <c r="M78" s="50"/>
      <c r="N78" s="40"/>
      <c r="O78" s="40"/>
      <c r="P78" s="40"/>
      <c r="Q78" s="40"/>
      <c r="R78" s="40"/>
    </row>
    <row r="79" spans="1:18" ht="12.75">
      <c r="A79" s="11">
        <v>64</v>
      </c>
      <c r="B79" s="18" t="s">
        <v>991</v>
      </c>
      <c r="C79" s="11" t="s">
        <v>42</v>
      </c>
      <c r="D79" s="25">
        <v>6997</v>
      </c>
      <c r="M79" s="50"/>
      <c r="N79" s="40"/>
      <c r="O79" s="40"/>
      <c r="P79" s="40"/>
      <c r="Q79" s="40"/>
      <c r="R79" s="40"/>
    </row>
    <row r="80" spans="1:18" ht="12.75">
      <c r="A80" s="11">
        <v>65</v>
      </c>
      <c r="B80" s="18" t="s">
        <v>992</v>
      </c>
      <c r="C80" s="11" t="s">
        <v>38</v>
      </c>
      <c r="D80" s="25">
        <v>6974</v>
      </c>
      <c r="M80" s="50"/>
      <c r="N80" s="40"/>
      <c r="O80" s="40"/>
      <c r="P80" s="40"/>
      <c r="Q80" s="40"/>
      <c r="R80" s="40"/>
    </row>
    <row r="81" spans="1:18" ht="12.75">
      <c r="A81" s="11">
        <v>66</v>
      </c>
      <c r="B81" s="18" t="s">
        <v>993</v>
      </c>
      <c r="C81" s="11" t="s">
        <v>48</v>
      </c>
      <c r="D81" s="25">
        <v>6957</v>
      </c>
      <c r="M81" s="50"/>
      <c r="N81" s="40"/>
      <c r="O81" s="40"/>
      <c r="P81" s="40"/>
      <c r="Q81" s="40"/>
      <c r="R81" s="40"/>
    </row>
    <row r="82" spans="1:18" ht="12.75">
      <c r="A82" s="11">
        <v>67</v>
      </c>
      <c r="B82" s="18" t="s">
        <v>905</v>
      </c>
      <c r="C82" s="11" t="s">
        <v>30</v>
      </c>
      <c r="D82" s="25">
        <v>6944</v>
      </c>
      <c r="M82" s="50"/>
      <c r="N82" s="40"/>
      <c r="O82" s="40"/>
      <c r="P82" s="40"/>
      <c r="Q82" s="40"/>
      <c r="R82" s="40"/>
    </row>
    <row r="83" spans="1:18" ht="12.75">
      <c r="A83" s="11">
        <v>68</v>
      </c>
      <c r="B83" s="18" t="s">
        <v>710</v>
      </c>
      <c r="C83" s="11" t="s">
        <v>26</v>
      </c>
      <c r="D83" s="25">
        <v>6924</v>
      </c>
      <c r="M83" s="50"/>
      <c r="N83" s="40"/>
      <c r="O83" s="40"/>
      <c r="P83" s="40"/>
      <c r="Q83" s="40"/>
      <c r="R83" s="40"/>
    </row>
    <row r="84" spans="1:18" ht="12.75">
      <c r="A84" s="11">
        <v>69</v>
      </c>
      <c r="B84" s="18" t="s">
        <v>994</v>
      </c>
      <c r="C84" s="11" t="s">
        <v>201</v>
      </c>
      <c r="D84" s="25">
        <v>6831</v>
      </c>
      <c r="M84" s="50"/>
      <c r="N84" s="40"/>
      <c r="O84" s="40"/>
      <c r="P84" s="40"/>
      <c r="Q84" s="40"/>
      <c r="R84" s="40"/>
    </row>
    <row r="85" spans="1:18" ht="12.75">
      <c r="A85" s="11">
        <v>70</v>
      </c>
      <c r="B85" s="18" t="s">
        <v>995</v>
      </c>
      <c r="C85" s="50" t="s">
        <v>96</v>
      </c>
      <c r="D85" s="25">
        <v>6804</v>
      </c>
      <c r="M85" s="50"/>
      <c r="N85" s="40"/>
      <c r="O85" s="40"/>
      <c r="P85" s="40"/>
      <c r="Q85" s="40"/>
      <c r="R85" s="40"/>
    </row>
    <row r="86" spans="1:18" ht="12.75">
      <c r="A86" s="11">
        <v>71</v>
      </c>
      <c r="B86" s="53" t="s">
        <v>996</v>
      </c>
      <c r="C86" s="11" t="s">
        <v>33</v>
      </c>
      <c r="D86" s="25">
        <v>6761</v>
      </c>
      <c r="M86" s="50"/>
      <c r="N86" s="40"/>
      <c r="O86" s="40"/>
      <c r="P86" s="40"/>
      <c r="Q86" s="40"/>
      <c r="R86" s="40"/>
    </row>
    <row r="87" spans="1:18" ht="12.75">
      <c r="A87" s="11">
        <v>72</v>
      </c>
      <c r="B87" s="18" t="s">
        <v>997</v>
      </c>
      <c r="C87" s="11" t="s">
        <v>28</v>
      </c>
      <c r="D87" s="25">
        <v>6715</v>
      </c>
      <c r="M87" s="50"/>
      <c r="N87" s="40"/>
      <c r="O87" s="40"/>
      <c r="P87" s="40"/>
      <c r="Q87" s="40"/>
      <c r="R87" s="40"/>
    </row>
    <row r="88" spans="1:18" ht="12.75">
      <c r="A88" s="11">
        <v>73</v>
      </c>
      <c r="B88" s="18" t="s">
        <v>998</v>
      </c>
      <c r="C88" s="11" t="s">
        <v>31</v>
      </c>
      <c r="D88" s="25">
        <v>6701</v>
      </c>
      <c r="M88" s="50"/>
      <c r="N88" s="40"/>
      <c r="O88" s="40"/>
      <c r="P88" s="40"/>
      <c r="Q88" s="40"/>
      <c r="R88" s="40"/>
    </row>
    <row r="89" spans="1:18" ht="12.75">
      <c r="A89" s="11">
        <v>74</v>
      </c>
      <c r="B89" s="18" t="s">
        <v>873</v>
      </c>
      <c r="C89" s="11" t="s">
        <v>593</v>
      </c>
      <c r="D89" s="25">
        <v>6592</v>
      </c>
      <c r="M89" s="50"/>
      <c r="N89" s="40"/>
      <c r="O89" s="40"/>
      <c r="P89" s="40"/>
      <c r="Q89" s="40"/>
      <c r="R89" s="40"/>
    </row>
    <row r="90" spans="1:18" ht="12.75">
      <c r="A90" s="11">
        <v>75</v>
      </c>
      <c r="B90" s="18" t="s">
        <v>924</v>
      </c>
      <c r="C90" s="11" t="s">
        <v>50</v>
      </c>
      <c r="D90" s="25">
        <v>6569</v>
      </c>
      <c r="M90" s="50"/>
      <c r="N90" s="40"/>
      <c r="O90" s="40"/>
      <c r="P90" s="40"/>
      <c r="Q90" s="40"/>
      <c r="R90" s="40"/>
    </row>
    <row r="91" spans="1:18" ht="12.75">
      <c r="A91" s="11">
        <v>76</v>
      </c>
      <c r="B91" s="18" t="s">
        <v>129</v>
      </c>
      <c r="C91" s="11" t="s">
        <v>31</v>
      </c>
      <c r="D91" s="25">
        <v>6479</v>
      </c>
      <c r="M91" s="50"/>
      <c r="N91" s="40"/>
      <c r="O91" s="40"/>
      <c r="P91" s="40"/>
      <c r="Q91" s="40"/>
      <c r="R91" s="40"/>
    </row>
    <row r="92" spans="1:18" ht="12.75">
      <c r="A92" s="11">
        <v>77</v>
      </c>
      <c r="B92" s="18" t="s">
        <v>918</v>
      </c>
      <c r="C92" s="11" t="s">
        <v>451</v>
      </c>
      <c r="D92" s="25">
        <v>6348</v>
      </c>
      <c r="M92" s="50"/>
      <c r="N92" s="40"/>
      <c r="O92" s="40"/>
      <c r="P92" s="40"/>
      <c r="Q92" s="40"/>
      <c r="R92" s="40"/>
    </row>
    <row r="93" spans="1:18" ht="12.75">
      <c r="A93" s="11">
        <v>78</v>
      </c>
      <c r="B93" s="18" t="s">
        <v>267</v>
      </c>
      <c r="C93" s="11" t="s">
        <v>33</v>
      </c>
      <c r="D93" s="25">
        <v>6237</v>
      </c>
      <c r="M93" s="50"/>
      <c r="N93" s="40"/>
      <c r="O93" s="40"/>
      <c r="P93" s="40"/>
      <c r="Q93" s="40"/>
      <c r="R93" s="40"/>
    </row>
    <row r="94" spans="1:18" ht="12.75">
      <c r="A94" s="11">
        <v>79</v>
      </c>
      <c r="B94" s="54" t="s">
        <v>265</v>
      </c>
      <c r="C94" s="11" t="s">
        <v>50</v>
      </c>
      <c r="D94" s="25">
        <v>6205</v>
      </c>
      <c r="M94" s="50"/>
      <c r="N94" s="40"/>
      <c r="O94" s="40"/>
      <c r="P94" s="40"/>
      <c r="Q94" s="40"/>
      <c r="R94" s="40"/>
    </row>
    <row r="95" spans="1:18" ht="12.75">
      <c r="A95" s="11">
        <v>80</v>
      </c>
      <c r="B95" s="54" t="s">
        <v>824</v>
      </c>
      <c r="C95" s="50" t="s">
        <v>96</v>
      </c>
      <c r="D95" s="25">
        <v>6194</v>
      </c>
      <c r="M95" s="50"/>
      <c r="N95" s="40"/>
      <c r="O95" s="40"/>
      <c r="P95" s="40"/>
      <c r="Q95" s="40"/>
      <c r="R95" s="40"/>
    </row>
    <row r="96" spans="1:18" ht="12.75">
      <c r="A96" s="11">
        <v>81</v>
      </c>
      <c r="B96" t="s">
        <v>813</v>
      </c>
      <c r="C96" s="11" t="s">
        <v>130</v>
      </c>
      <c r="D96" s="25">
        <v>6120</v>
      </c>
      <c r="M96" s="50"/>
      <c r="N96" s="40"/>
      <c r="O96" s="40"/>
      <c r="P96" s="40"/>
      <c r="Q96" s="40"/>
      <c r="R96" s="40"/>
    </row>
    <row r="97" spans="1:18" ht="12.75">
      <c r="A97" s="11">
        <v>82</v>
      </c>
      <c r="B97" s="18" t="s">
        <v>798</v>
      </c>
      <c r="C97" s="11" t="s">
        <v>584</v>
      </c>
      <c r="D97" s="25">
        <v>6107</v>
      </c>
      <c r="M97" s="50"/>
      <c r="N97" s="40"/>
      <c r="O97" s="40"/>
      <c r="P97" s="40"/>
      <c r="Q97" s="40"/>
      <c r="R97" s="40"/>
    </row>
    <row r="98" spans="1:18" ht="12.75">
      <c r="A98" s="11">
        <v>83</v>
      </c>
      <c r="B98" s="18" t="s">
        <v>999</v>
      </c>
      <c r="C98" s="11" t="s">
        <v>512</v>
      </c>
      <c r="D98" s="25">
        <v>5974</v>
      </c>
      <c r="M98" s="50"/>
      <c r="N98" s="40"/>
      <c r="O98" s="40"/>
      <c r="P98" s="40"/>
      <c r="Q98" s="40"/>
      <c r="R98" s="40"/>
    </row>
    <row r="99" spans="1:18" ht="12.75">
      <c r="A99" s="11">
        <v>84</v>
      </c>
      <c r="B99" s="18" t="s">
        <v>94</v>
      </c>
      <c r="C99" s="11" t="s">
        <v>87</v>
      </c>
      <c r="D99" s="25">
        <v>5959</v>
      </c>
      <c r="M99" s="50"/>
      <c r="N99" s="40"/>
      <c r="O99" s="40"/>
      <c r="P99" s="40"/>
      <c r="Q99" s="40"/>
      <c r="R99" s="40"/>
    </row>
    <row r="100" spans="1:18" ht="12.75">
      <c r="A100" s="11">
        <v>85</v>
      </c>
      <c r="B100" s="18" t="s">
        <v>910</v>
      </c>
      <c r="C100" s="50" t="s">
        <v>44</v>
      </c>
      <c r="D100" s="25">
        <v>5953</v>
      </c>
      <c r="M100" s="50"/>
      <c r="N100" s="40"/>
      <c r="O100" s="40"/>
      <c r="P100" s="40"/>
      <c r="Q100" s="40"/>
      <c r="R100" s="40"/>
    </row>
    <row r="101" spans="1:18" ht="12.75">
      <c r="A101" s="11">
        <v>86</v>
      </c>
      <c r="B101" s="52" t="s">
        <v>959</v>
      </c>
      <c r="C101" s="11" t="s">
        <v>321</v>
      </c>
      <c r="D101" s="25">
        <v>5801</v>
      </c>
      <c r="M101" s="50"/>
      <c r="N101" s="40"/>
      <c r="O101" s="40"/>
      <c r="P101" s="40"/>
      <c r="Q101" s="40"/>
      <c r="R101" s="40"/>
    </row>
    <row r="102" spans="1:18" ht="12.75">
      <c r="A102" s="11">
        <v>87</v>
      </c>
      <c r="B102" s="18" t="s">
        <v>1000</v>
      </c>
      <c r="C102" s="11" t="s">
        <v>46</v>
      </c>
      <c r="D102" s="25">
        <v>5565</v>
      </c>
      <c r="M102" s="50"/>
      <c r="N102" s="40"/>
      <c r="O102" s="40"/>
      <c r="P102" s="40"/>
      <c r="Q102" s="40"/>
      <c r="R102" s="40"/>
    </row>
    <row r="103" spans="1:18" ht="12.75">
      <c r="A103" s="11">
        <v>88</v>
      </c>
      <c r="B103" s="18" t="s">
        <v>1001</v>
      </c>
      <c r="C103" s="11" t="s">
        <v>52</v>
      </c>
      <c r="D103" s="25">
        <v>5562</v>
      </c>
      <c r="M103" s="50"/>
      <c r="N103" s="40"/>
      <c r="O103" s="40"/>
      <c r="P103" s="40"/>
      <c r="Q103" s="40"/>
      <c r="R103" s="40"/>
    </row>
    <row r="104" spans="1:18" ht="12.75">
      <c r="A104" s="11">
        <v>89</v>
      </c>
      <c r="B104" s="18" t="s">
        <v>1002</v>
      </c>
      <c r="C104" s="11" t="s">
        <v>48</v>
      </c>
      <c r="D104" s="25">
        <v>5557</v>
      </c>
      <c r="M104" s="50"/>
      <c r="N104" s="40"/>
      <c r="O104" s="40"/>
      <c r="P104" s="40"/>
      <c r="Q104" s="40"/>
      <c r="R104" s="40"/>
    </row>
    <row r="105" spans="1:18" ht="12.75">
      <c r="A105" s="11">
        <v>90</v>
      </c>
      <c r="B105" s="18" t="s">
        <v>411</v>
      </c>
      <c r="C105" s="11" t="s">
        <v>395</v>
      </c>
      <c r="D105" s="25">
        <v>5523</v>
      </c>
      <c r="M105" s="50"/>
      <c r="N105" s="40"/>
      <c r="O105" s="40"/>
      <c r="P105" s="40"/>
      <c r="Q105" s="40"/>
      <c r="R105" s="40"/>
    </row>
    <row r="106" spans="1:18" ht="12.75">
      <c r="A106" s="11">
        <v>91</v>
      </c>
      <c r="B106" s="18" t="s">
        <v>1003</v>
      </c>
      <c r="C106" s="11" t="s">
        <v>660</v>
      </c>
      <c r="D106" s="25">
        <v>5500</v>
      </c>
      <c r="M106" s="50"/>
      <c r="N106" s="40"/>
      <c r="O106" s="40"/>
      <c r="P106" s="40"/>
      <c r="Q106" s="40"/>
      <c r="R106" s="40"/>
    </row>
    <row r="107" spans="1:18" ht="12.75">
      <c r="A107" s="11">
        <v>92</v>
      </c>
      <c r="B107" s="18" t="s">
        <v>685</v>
      </c>
      <c r="C107" s="11" t="s">
        <v>52</v>
      </c>
      <c r="D107" s="25">
        <v>5141</v>
      </c>
      <c r="M107" s="50"/>
      <c r="N107" s="40"/>
      <c r="O107" s="40"/>
      <c r="P107" s="40"/>
      <c r="Q107" s="40"/>
      <c r="R107" s="40"/>
    </row>
    <row r="108" spans="1:18" ht="12.75">
      <c r="A108" s="11">
        <v>93</v>
      </c>
      <c r="B108" s="18" t="s">
        <v>1004</v>
      </c>
      <c r="C108" s="11" t="s">
        <v>660</v>
      </c>
      <c r="D108" s="25">
        <v>5074</v>
      </c>
      <c r="M108" s="50"/>
      <c r="N108" s="40"/>
      <c r="O108" s="40"/>
      <c r="P108" s="40"/>
      <c r="Q108" s="40"/>
      <c r="R108" s="40"/>
    </row>
    <row r="109" spans="1:18" ht="12.75">
      <c r="A109" s="11">
        <v>94</v>
      </c>
      <c r="B109" s="18" t="s">
        <v>1005</v>
      </c>
      <c r="C109" s="11" t="s">
        <v>591</v>
      </c>
      <c r="D109" s="25">
        <v>4806</v>
      </c>
      <c r="M109" s="50"/>
      <c r="N109" s="40"/>
      <c r="O109" s="40"/>
      <c r="P109" s="40"/>
      <c r="Q109" s="40"/>
      <c r="R109" s="40"/>
    </row>
    <row r="110" spans="1:18" ht="12.75">
      <c r="A110" s="11">
        <v>95</v>
      </c>
      <c r="B110" s="18" t="s">
        <v>1006</v>
      </c>
      <c r="C110" s="11" t="s">
        <v>87</v>
      </c>
      <c r="D110" s="25">
        <v>3995</v>
      </c>
      <c r="M110" s="50"/>
      <c r="N110" s="40"/>
      <c r="O110" s="40"/>
      <c r="P110" s="40"/>
      <c r="Q110" s="40"/>
      <c r="R110" s="40"/>
    </row>
    <row r="111" spans="1:18" ht="12.75">
      <c r="A111" s="11">
        <v>96</v>
      </c>
      <c r="B111" s="18" t="s">
        <v>408</v>
      </c>
      <c r="C111" s="11" t="s">
        <v>128</v>
      </c>
      <c r="D111" s="25">
        <v>3771</v>
      </c>
      <c r="M111" s="50"/>
      <c r="N111" s="40"/>
      <c r="O111" s="40"/>
      <c r="P111" s="40"/>
      <c r="Q111" s="40"/>
      <c r="R111" s="40"/>
    </row>
    <row r="112" spans="1:18" ht="12.75">
      <c r="A112" s="11">
        <v>97</v>
      </c>
      <c r="B112" s="18" t="s">
        <v>1007</v>
      </c>
      <c r="C112" s="11" t="s">
        <v>39</v>
      </c>
      <c r="D112" s="25">
        <v>3658</v>
      </c>
      <c r="M112" s="50"/>
      <c r="N112" s="40"/>
      <c r="O112" s="40"/>
      <c r="P112" s="40"/>
      <c r="Q112" s="40"/>
      <c r="R112" s="40"/>
    </row>
    <row r="113" spans="1:18" ht="12.75">
      <c r="A113" s="11">
        <v>98</v>
      </c>
      <c r="B113" s="18" t="s">
        <v>1008</v>
      </c>
      <c r="C113" s="11" t="s">
        <v>321</v>
      </c>
      <c r="D113" s="25">
        <v>2857</v>
      </c>
      <c r="M113" s="50"/>
      <c r="N113" s="40"/>
      <c r="O113" s="40"/>
      <c r="P113" s="40"/>
      <c r="Q113" s="40"/>
      <c r="R113" s="4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134"/>
  <sheetViews>
    <sheetView workbookViewId="0" topLeftCell="A1">
      <selection activeCell="C77" sqref="C77"/>
    </sheetView>
  </sheetViews>
  <sheetFormatPr defaultColWidth="9.140625" defaultRowHeight="12.75"/>
  <cols>
    <col min="1" max="1" width="6.7109375" style="11" customWidth="1"/>
    <col min="2" max="2" width="28.7109375" style="0" customWidth="1"/>
    <col min="3" max="3" width="5.421875" style="11" customWidth="1"/>
    <col min="4" max="4" width="6.57421875" style="25" customWidth="1"/>
    <col min="5" max="6" width="9.7109375" style="0" customWidth="1"/>
    <col min="7" max="7" width="9.28125" style="0" customWidth="1"/>
    <col min="8" max="8" width="23.57421875" style="0" customWidth="1"/>
    <col min="9" max="9" width="6.57421875" style="0" customWidth="1"/>
    <col min="13" max="17" width="0" style="0" hidden="1" customWidth="1"/>
  </cols>
  <sheetData>
    <row r="1" spans="1:4" s="2" customFormat="1" ht="21" customHeight="1">
      <c r="A1" s="34" t="s">
        <v>1009</v>
      </c>
      <c r="C1" s="6"/>
      <c r="D1" s="39"/>
    </row>
    <row r="2" spans="1:13" s="2" customFormat="1" ht="12.75" customHeight="1">
      <c r="A2" s="45" t="s">
        <v>1010</v>
      </c>
      <c r="B2" s="46"/>
      <c r="C2" s="6"/>
      <c r="D2" s="39"/>
      <c r="F2" s="3" t="s">
        <v>2</v>
      </c>
      <c r="G2" s="40" t="s">
        <v>1011</v>
      </c>
      <c r="H2" s="40" t="s">
        <v>630</v>
      </c>
      <c r="I2" s="40" t="s">
        <v>1012</v>
      </c>
      <c r="M2" s="2" t="s">
        <v>1013</v>
      </c>
    </row>
    <row r="3" spans="3:13" ht="12.75">
      <c r="C3" s="40"/>
      <c r="F3" s="3" t="s">
        <v>5</v>
      </c>
      <c r="G3" s="40" t="s">
        <v>1014</v>
      </c>
      <c r="H3" s="40" t="s">
        <v>773</v>
      </c>
      <c r="I3" s="55" t="s">
        <v>1015</v>
      </c>
      <c r="M3" t="s">
        <v>1016</v>
      </c>
    </row>
    <row r="4" spans="1:13" ht="12.75">
      <c r="A4" s="32" t="s">
        <v>1017</v>
      </c>
      <c r="C4" s="50">
        <v>118</v>
      </c>
      <c r="D4" s="4" t="s">
        <v>9</v>
      </c>
      <c r="F4" s="3" t="s">
        <v>10</v>
      </c>
      <c r="G4" s="40" t="s">
        <v>1018</v>
      </c>
      <c r="H4" s="40" t="s">
        <v>193</v>
      </c>
      <c r="I4" s="55" t="s">
        <v>1015</v>
      </c>
      <c r="M4" t="s">
        <v>1019</v>
      </c>
    </row>
    <row r="5" spans="1:13" ht="12.75">
      <c r="A5" s="33"/>
      <c r="C5" s="11">
        <v>19</v>
      </c>
      <c r="D5" s="4" t="s">
        <v>12</v>
      </c>
      <c r="F5" s="3" t="s">
        <v>13</v>
      </c>
      <c r="G5" s="40" t="s">
        <v>1020</v>
      </c>
      <c r="H5" s="40" t="s">
        <v>776</v>
      </c>
      <c r="I5" s="40" t="s">
        <v>1021</v>
      </c>
      <c r="M5" t="s">
        <v>1022</v>
      </c>
    </row>
    <row r="6" spans="1:13" ht="12.75">
      <c r="A6" s="32"/>
      <c r="C6" s="11">
        <v>6</v>
      </c>
      <c r="D6" s="5" t="s">
        <v>15</v>
      </c>
      <c r="F6" s="3" t="s">
        <v>82</v>
      </c>
      <c r="G6" s="40" t="s">
        <v>1023</v>
      </c>
      <c r="H6" s="40" t="s">
        <v>433</v>
      </c>
      <c r="I6" s="55" t="s">
        <v>1024</v>
      </c>
      <c r="M6" t="s">
        <v>1025</v>
      </c>
    </row>
    <row r="7" spans="3:13" ht="12.75">
      <c r="C7" s="11">
        <f>F46</f>
        <v>31</v>
      </c>
      <c r="D7" s="25" t="s">
        <v>16</v>
      </c>
      <c r="F7" s="3" t="s">
        <v>120</v>
      </c>
      <c r="G7" s="40" t="s">
        <v>1026</v>
      </c>
      <c r="H7" s="40" t="s">
        <v>1027</v>
      </c>
      <c r="I7" s="55" t="s">
        <v>1028</v>
      </c>
      <c r="L7" s="32"/>
      <c r="M7" t="s">
        <v>1029</v>
      </c>
    </row>
    <row r="8" ht="12.75">
      <c r="M8" t="s">
        <v>1030</v>
      </c>
    </row>
    <row r="9" ht="12.75">
      <c r="M9" t="s">
        <v>1031</v>
      </c>
    </row>
    <row r="10" spans="8:13" ht="12.75">
      <c r="H10" s="32"/>
      <c r="M10" t="s">
        <v>1032</v>
      </c>
    </row>
    <row r="11" spans="8:13" ht="12.75">
      <c r="H11" s="32"/>
      <c r="M11" t="s">
        <v>1033</v>
      </c>
    </row>
    <row r="12" ht="12.75">
      <c r="M12" t="s">
        <v>1034</v>
      </c>
    </row>
    <row r="14" ht="12.75">
      <c r="F14" s="2"/>
    </row>
    <row r="15" spans="1:18" ht="12.75">
      <c r="A15" s="45" t="s">
        <v>777</v>
      </c>
      <c r="B15" s="46" t="s">
        <v>778</v>
      </c>
      <c r="C15" s="47" t="s">
        <v>779</v>
      </c>
      <c r="D15" s="48" t="s">
        <v>20</v>
      </c>
      <c r="F15" s="7" t="s">
        <v>21</v>
      </c>
      <c r="G15" s="7" t="s">
        <v>19</v>
      </c>
      <c r="H15" s="6" t="s">
        <v>22</v>
      </c>
      <c r="I15" s="6" t="s">
        <v>23</v>
      </c>
      <c r="J15" s="8" t="s">
        <v>24</v>
      </c>
      <c r="K15" s="11"/>
      <c r="L15" s="11"/>
      <c r="M15" s="11"/>
      <c r="N15" s="11"/>
      <c r="O15" s="11"/>
      <c r="P15" s="11"/>
      <c r="Q15" s="11"/>
      <c r="R15" s="11"/>
    </row>
    <row r="16" spans="1:17" ht="12.75">
      <c r="A16" s="9">
        <v>1</v>
      </c>
      <c r="B16" s="10" t="s">
        <v>588</v>
      </c>
      <c r="C16" s="9" t="s">
        <v>26</v>
      </c>
      <c r="D16" s="49">
        <v>15431</v>
      </c>
      <c r="F16" s="11">
        <v>1</v>
      </c>
      <c r="G16" s="11" t="s">
        <v>584</v>
      </c>
      <c r="H16" s="12">
        <f aca="true" t="shared" si="0" ref="H16:H46">J16/I16/$C$5</f>
        <v>673.0526315789474</v>
      </c>
      <c r="I16" s="11">
        <f aca="true" t="shared" si="1" ref="I16:I46">COUNTIF($C$16:$D$150,G16)</f>
        <v>3</v>
      </c>
      <c r="J16" s="3">
        <f aca="true" t="shared" si="2" ref="J16:J46">SUMIF($C$20:$D$150,G16,$D$20:$D$150)</f>
        <v>38364</v>
      </c>
      <c r="M16" s="50" t="s">
        <v>26</v>
      </c>
      <c r="N16" s="56">
        <f aca="true" t="shared" si="3" ref="N16:N133">IF(M16=M15,0,1)</f>
        <v>1</v>
      </c>
      <c r="O16">
        <f aca="true" t="shared" si="4" ref="O16:O133">IF(N16=1,M16,0)</f>
        <v>0</v>
      </c>
      <c r="Q16" t="s">
        <v>26</v>
      </c>
    </row>
    <row r="17" spans="1:17" ht="12.75">
      <c r="A17" s="13">
        <v>2</v>
      </c>
      <c r="B17" s="14" t="s">
        <v>855</v>
      </c>
      <c r="C17" s="13" t="s">
        <v>26</v>
      </c>
      <c r="D17" s="49">
        <v>14489</v>
      </c>
      <c r="F17" s="11">
        <v>2</v>
      </c>
      <c r="G17" s="11" t="s">
        <v>33</v>
      </c>
      <c r="H17" s="12">
        <f t="shared" si="0"/>
        <v>619.0631578947368</v>
      </c>
      <c r="I17" s="11">
        <f t="shared" si="1"/>
        <v>5</v>
      </c>
      <c r="J17" s="3">
        <f t="shared" si="2"/>
        <v>58811</v>
      </c>
      <c r="M17" s="50" t="s">
        <v>26</v>
      </c>
      <c r="N17" s="56">
        <f t="shared" si="3"/>
        <v>0</v>
      </c>
      <c r="O17" s="56">
        <f t="shared" si="4"/>
        <v>0</v>
      </c>
      <c r="Q17" t="s">
        <v>593</v>
      </c>
    </row>
    <row r="18" spans="1:17" ht="12.75">
      <c r="A18" s="16">
        <v>3</v>
      </c>
      <c r="B18" s="17" t="s">
        <v>978</v>
      </c>
      <c r="C18" s="16" t="s">
        <v>42</v>
      </c>
      <c r="D18" s="49">
        <v>14341</v>
      </c>
      <c r="F18" s="11">
        <v>3</v>
      </c>
      <c r="G18" s="11" t="s">
        <v>163</v>
      </c>
      <c r="H18" s="12">
        <f t="shared" si="0"/>
        <v>617.7894736842105</v>
      </c>
      <c r="I18" s="11">
        <f t="shared" si="1"/>
        <v>4</v>
      </c>
      <c r="J18" s="3">
        <f t="shared" si="2"/>
        <v>46952</v>
      </c>
      <c r="M18" s="50" t="s">
        <v>26</v>
      </c>
      <c r="N18" s="56">
        <f t="shared" si="3"/>
        <v>0</v>
      </c>
      <c r="O18" s="56">
        <f t="shared" si="4"/>
        <v>0</v>
      </c>
      <c r="Q18" t="s">
        <v>722</v>
      </c>
    </row>
    <row r="19" spans="1:17" ht="12.75">
      <c r="A19" s="50">
        <v>4</v>
      </c>
      <c r="B19" s="40" t="s">
        <v>1035</v>
      </c>
      <c r="C19" s="50" t="s">
        <v>44</v>
      </c>
      <c r="D19" s="49">
        <v>14099</v>
      </c>
      <c r="F19" s="11">
        <v>4</v>
      </c>
      <c r="G19" s="11" t="s">
        <v>513</v>
      </c>
      <c r="H19" s="12">
        <f t="shared" si="0"/>
        <v>593.9894736842105</v>
      </c>
      <c r="I19" s="11">
        <f t="shared" si="1"/>
        <v>5</v>
      </c>
      <c r="J19" s="3">
        <f t="shared" si="2"/>
        <v>56429</v>
      </c>
      <c r="M19" s="50" t="s">
        <v>26</v>
      </c>
      <c r="N19" s="56">
        <f t="shared" si="3"/>
        <v>0</v>
      </c>
      <c r="O19" s="56">
        <f t="shared" si="4"/>
        <v>0</v>
      </c>
      <c r="Q19" t="s">
        <v>30</v>
      </c>
    </row>
    <row r="20" spans="1:17" ht="12.75">
      <c r="A20" s="50">
        <v>5</v>
      </c>
      <c r="B20" s="40" t="s">
        <v>390</v>
      </c>
      <c r="C20" s="50" t="s">
        <v>33</v>
      </c>
      <c r="D20" s="49">
        <v>13595</v>
      </c>
      <c r="F20" s="11">
        <v>5</v>
      </c>
      <c r="G20" s="11" t="s">
        <v>90</v>
      </c>
      <c r="H20" s="12">
        <f t="shared" si="0"/>
        <v>571.9473684210526</v>
      </c>
      <c r="I20" s="11">
        <f t="shared" si="1"/>
        <v>4</v>
      </c>
      <c r="J20" s="3">
        <f t="shared" si="2"/>
        <v>43468</v>
      </c>
      <c r="M20" s="50" t="s">
        <v>26</v>
      </c>
      <c r="N20" s="56">
        <f t="shared" si="3"/>
        <v>0</v>
      </c>
      <c r="O20" s="56">
        <f t="shared" si="4"/>
        <v>0</v>
      </c>
      <c r="Q20" t="s">
        <v>591</v>
      </c>
    </row>
    <row r="21" spans="1:17" ht="12.75">
      <c r="A21" s="50">
        <v>6</v>
      </c>
      <c r="B21" s="40" t="s">
        <v>982</v>
      </c>
      <c r="C21" s="50" t="s">
        <v>451</v>
      </c>
      <c r="D21" s="49">
        <v>13536</v>
      </c>
      <c r="F21" s="11">
        <v>6</v>
      </c>
      <c r="G21" s="11" t="s">
        <v>451</v>
      </c>
      <c r="H21" s="12">
        <f t="shared" si="0"/>
        <v>567.6947368421053</v>
      </c>
      <c r="I21" s="11">
        <f t="shared" si="1"/>
        <v>5</v>
      </c>
      <c r="J21" s="3">
        <f t="shared" si="2"/>
        <v>53931</v>
      </c>
      <c r="M21" s="20" t="s">
        <v>26</v>
      </c>
      <c r="N21" s="56">
        <f t="shared" si="3"/>
        <v>0</v>
      </c>
      <c r="O21" s="56">
        <f t="shared" si="4"/>
        <v>0</v>
      </c>
      <c r="Q21" t="s">
        <v>42</v>
      </c>
    </row>
    <row r="22" spans="1:17" ht="12.75">
      <c r="A22" s="50">
        <v>7</v>
      </c>
      <c r="B22" s="51" t="s">
        <v>1036</v>
      </c>
      <c r="C22" s="50" t="s">
        <v>584</v>
      </c>
      <c r="D22" s="49">
        <v>13535</v>
      </c>
      <c r="F22" s="11">
        <v>7</v>
      </c>
      <c r="G22" s="11" t="s">
        <v>130</v>
      </c>
      <c r="H22" s="12">
        <f t="shared" si="0"/>
        <v>550.561403508772</v>
      </c>
      <c r="I22" s="11">
        <f t="shared" si="1"/>
        <v>3</v>
      </c>
      <c r="J22" s="3">
        <f t="shared" si="2"/>
        <v>31382</v>
      </c>
      <c r="M22" s="50" t="s">
        <v>593</v>
      </c>
      <c r="N22" s="56">
        <f t="shared" si="3"/>
        <v>1</v>
      </c>
      <c r="O22">
        <f t="shared" si="4"/>
        <v>0</v>
      </c>
      <c r="Q22" t="s">
        <v>1037</v>
      </c>
    </row>
    <row r="23" spans="1:17" ht="12.75">
      <c r="A23" s="50">
        <v>8</v>
      </c>
      <c r="B23" s="40" t="s">
        <v>858</v>
      </c>
      <c r="C23" s="50" t="s">
        <v>584</v>
      </c>
      <c r="D23" s="49">
        <v>13344</v>
      </c>
      <c r="F23" s="11">
        <v>8</v>
      </c>
      <c r="G23" s="11" t="s">
        <v>591</v>
      </c>
      <c r="H23" s="12">
        <f t="shared" si="0"/>
        <v>543.0263157894736</v>
      </c>
      <c r="I23" s="11">
        <f t="shared" si="1"/>
        <v>2</v>
      </c>
      <c r="J23" s="3">
        <f t="shared" si="2"/>
        <v>20635</v>
      </c>
      <c r="M23" s="20" t="s">
        <v>593</v>
      </c>
      <c r="N23" s="56">
        <f t="shared" si="3"/>
        <v>0</v>
      </c>
      <c r="O23" s="56">
        <f t="shared" si="4"/>
        <v>0</v>
      </c>
      <c r="Q23" t="s">
        <v>512</v>
      </c>
    </row>
    <row r="24" spans="1:17" ht="12.75">
      <c r="A24" s="50">
        <v>9</v>
      </c>
      <c r="B24" s="40" t="s">
        <v>127</v>
      </c>
      <c r="C24" s="50" t="s">
        <v>31</v>
      </c>
      <c r="D24" s="49">
        <v>13230</v>
      </c>
      <c r="F24" s="11">
        <v>9</v>
      </c>
      <c r="G24" s="11" t="s">
        <v>38</v>
      </c>
      <c r="H24" s="12">
        <f t="shared" si="0"/>
        <v>535.3815789473684</v>
      </c>
      <c r="I24" s="11">
        <f t="shared" si="1"/>
        <v>4</v>
      </c>
      <c r="J24" s="3">
        <f t="shared" si="2"/>
        <v>40689</v>
      </c>
      <c r="M24" s="20" t="s">
        <v>593</v>
      </c>
      <c r="N24" s="56">
        <f t="shared" si="3"/>
        <v>0</v>
      </c>
      <c r="O24" s="56">
        <f t="shared" si="4"/>
        <v>0</v>
      </c>
      <c r="Q24" t="s">
        <v>451</v>
      </c>
    </row>
    <row r="25" spans="1:17" ht="12.75">
      <c r="A25" s="50">
        <v>10</v>
      </c>
      <c r="B25" s="40" t="s">
        <v>992</v>
      </c>
      <c r="C25" s="50" t="s">
        <v>38</v>
      </c>
      <c r="D25" s="49">
        <v>13088</v>
      </c>
      <c r="F25" s="11">
        <v>10</v>
      </c>
      <c r="G25" s="11" t="s">
        <v>96</v>
      </c>
      <c r="H25" s="12">
        <f t="shared" si="0"/>
        <v>527.1052631578947</v>
      </c>
      <c r="I25" s="11">
        <f t="shared" si="1"/>
        <v>7</v>
      </c>
      <c r="J25" s="3">
        <f t="shared" si="2"/>
        <v>70105</v>
      </c>
      <c r="M25" s="20" t="s">
        <v>722</v>
      </c>
      <c r="N25" s="56">
        <f t="shared" si="3"/>
        <v>1</v>
      </c>
      <c r="O25">
        <f t="shared" si="4"/>
        <v>0</v>
      </c>
      <c r="Q25" t="s">
        <v>128</v>
      </c>
    </row>
    <row r="26" spans="1:17" ht="12.75">
      <c r="A26" s="50">
        <v>11</v>
      </c>
      <c r="B26" s="40" t="s">
        <v>1038</v>
      </c>
      <c r="C26" s="50" t="s">
        <v>513</v>
      </c>
      <c r="D26" s="49">
        <v>13045</v>
      </c>
      <c r="F26" s="11">
        <v>11</v>
      </c>
      <c r="G26" s="11" t="s">
        <v>31</v>
      </c>
      <c r="H26" s="12">
        <f t="shared" si="0"/>
        <v>521.359649122807</v>
      </c>
      <c r="I26" s="11">
        <f t="shared" si="1"/>
        <v>6</v>
      </c>
      <c r="J26" s="3">
        <f t="shared" si="2"/>
        <v>59435</v>
      </c>
      <c r="M26" s="50" t="s">
        <v>30</v>
      </c>
      <c r="N26" s="56">
        <f t="shared" si="3"/>
        <v>1</v>
      </c>
      <c r="O26">
        <f t="shared" si="4"/>
        <v>0</v>
      </c>
      <c r="Q26" t="s">
        <v>163</v>
      </c>
    </row>
    <row r="27" spans="1:17" ht="12.75">
      <c r="A27" s="50">
        <v>12</v>
      </c>
      <c r="B27" s="40" t="s">
        <v>447</v>
      </c>
      <c r="C27" s="50" t="s">
        <v>26</v>
      </c>
      <c r="D27" s="49">
        <v>12994</v>
      </c>
      <c r="F27" s="11">
        <v>12</v>
      </c>
      <c r="G27" s="11" t="s">
        <v>201</v>
      </c>
      <c r="H27" s="12">
        <f t="shared" si="0"/>
        <v>508.77894736842103</v>
      </c>
      <c r="I27" s="11">
        <f t="shared" si="1"/>
        <v>5</v>
      </c>
      <c r="J27" s="3">
        <f t="shared" si="2"/>
        <v>48334</v>
      </c>
      <c r="M27" s="50" t="s">
        <v>30</v>
      </c>
      <c r="N27" s="56">
        <f t="shared" si="3"/>
        <v>0</v>
      </c>
      <c r="O27" s="56">
        <f t="shared" si="4"/>
        <v>0</v>
      </c>
      <c r="Q27" t="s">
        <v>87</v>
      </c>
    </row>
    <row r="28" spans="1:17" ht="12.75">
      <c r="A28" s="50">
        <v>13</v>
      </c>
      <c r="B28" s="40" t="s">
        <v>466</v>
      </c>
      <c r="C28" s="50" t="s">
        <v>44</v>
      </c>
      <c r="D28" s="49">
        <v>12859</v>
      </c>
      <c r="F28" s="11">
        <v>13</v>
      </c>
      <c r="G28" s="11" t="s">
        <v>30</v>
      </c>
      <c r="H28" s="12">
        <f t="shared" si="0"/>
        <v>499.11578947368423</v>
      </c>
      <c r="I28" s="11">
        <f t="shared" si="1"/>
        <v>5</v>
      </c>
      <c r="J28" s="3">
        <f t="shared" si="2"/>
        <v>47416</v>
      </c>
      <c r="M28" s="20" t="s">
        <v>30</v>
      </c>
      <c r="N28" s="56">
        <f t="shared" si="3"/>
        <v>0</v>
      </c>
      <c r="O28" s="56">
        <f t="shared" si="4"/>
        <v>0</v>
      </c>
      <c r="Q28" t="s">
        <v>48</v>
      </c>
    </row>
    <row r="29" spans="1:17" ht="12.75">
      <c r="A29" s="50">
        <v>14</v>
      </c>
      <c r="B29" s="51" t="s">
        <v>838</v>
      </c>
      <c r="C29" s="50" t="s">
        <v>163</v>
      </c>
      <c r="D29" s="49">
        <v>12679</v>
      </c>
      <c r="F29" s="11">
        <v>14</v>
      </c>
      <c r="G29" s="11" t="s">
        <v>203</v>
      </c>
      <c r="H29" s="12">
        <f t="shared" si="0"/>
        <v>492.5894736842106</v>
      </c>
      <c r="I29" s="11">
        <f t="shared" si="1"/>
        <v>5</v>
      </c>
      <c r="J29" s="3">
        <f t="shared" si="2"/>
        <v>46796</v>
      </c>
      <c r="M29" s="20" t="s">
        <v>30</v>
      </c>
      <c r="N29" s="56">
        <f t="shared" si="3"/>
        <v>0</v>
      </c>
      <c r="O29" s="56">
        <f t="shared" si="4"/>
        <v>0</v>
      </c>
      <c r="Q29" t="s">
        <v>130</v>
      </c>
    </row>
    <row r="30" spans="1:17" ht="12.75">
      <c r="A30" s="50">
        <v>15</v>
      </c>
      <c r="B30" s="40" t="s">
        <v>602</v>
      </c>
      <c r="C30" s="50" t="s">
        <v>513</v>
      </c>
      <c r="D30" s="49">
        <v>12472</v>
      </c>
      <c r="F30" s="11">
        <v>15</v>
      </c>
      <c r="G30" s="11" t="s">
        <v>593</v>
      </c>
      <c r="H30" s="12">
        <f t="shared" si="0"/>
        <v>491.45614035087715</v>
      </c>
      <c r="I30" s="11">
        <f t="shared" si="1"/>
        <v>3</v>
      </c>
      <c r="J30" s="3">
        <f t="shared" si="2"/>
        <v>28013</v>
      </c>
      <c r="M30" s="20" t="s">
        <v>30</v>
      </c>
      <c r="N30" s="56">
        <f t="shared" si="3"/>
        <v>0</v>
      </c>
      <c r="O30" s="56">
        <f t="shared" si="4"/>
        <v>0</v>
      </c>
      <c r="Q30" t="s">
        <v>584</v>
      </c>
    </row>
    <row r="31" spans="1:17" ht="12.75">
      <c r="A31" s="50">
        <v>16</v>
      </c>
      <c r="B31" s="40" t="s">
        <v>900</v>
      </c>
      <c r="C31" s="50" t="s">
        <v>96</v>
      </c>
      <c r="D31" s="49">
        <v>12464</v>
      </c>
      <c r="F31" s="11">
        <v>16</v>
      </c>
      <c r="G31" s="11" t="s">
        <v>28</v>
      </c>
      <c r="H31" s="12">
        <f t="shared" si="0"/>
        <v>490.24561403508767</v>
      </c>
      <c r="I31" s="11">
        <f t="shared" si="1"/>
        <v>3</v>
      </c>
      <c r="J31" s="3">
        <f t="shared" si="2"/>
        <v>27944</v>
      </c>
      <c r="M31" s="50" t="s">
        <v>591</v>
      </c>
      <c r="N31" s="56">
        <f t="shared" si="3"/>
        <v>1</v>
      </c>
      <c r="O31">
        <f t="shared" si="4"/>
        <v>0</v>
      </c>
      <c r="Q31" t="s">
        <v>660</v>
      </c>
    </row>
    <row r="32" spans="1:17" ht="12.75">
      <c r="A32" s="50">
        <v>17</v>
      </c>
      <c r="B32" s="40" t="s">
        <v>955</v>
      </c>
      <c r="C32" s="50" t="s">
        <v>451</v>
      </c>
      <c r="D32" s="49">
        <v>12419</v>
      </c>
      <c r="F32" s="11">
        <v>17</v>
      </c>
      <c r="G32" s="11" t="s">
        <v>321</v>
      </c>
      <c r="H32" s="12">
        <f t="shared" si="0"/>
        <v>487.0877192982456</v>
      </c>
      <c r="I32" s="11">
        <f t="shared" si="1"/>
        <v>3</v>
      </c>
      <c r="J32" s="3">
        <f t="shared" si="2"/>
        <v>27764</v>
      </c>
      <c r="M32" s="20" t="s">
        <v>591</v>
      </c>
      <c r="N32" s="56">
        <f t="shared" si="3"/>
        <v>0</v>
      </c>
      <c r="O32" s="56">
        <f t="shared" si="4"/>
        <v>0</v>
      </c>
      <c r="Q32" t="s">
        <v>96</v>
      </c>
    </row>
    <row r="33" spans="1:17" ht="12.75">
      <c r="A33" s="50">
        <v>18</v>
      </c>
      <c r="B33" s="40" t="s">
        <v>1039</v>
      </c>
      <c r="C33" s="50" t="s">
        <v>44</v>
      </c>
      <c r="D33" s="49">
        <v>12316</v>
      </c>
      <c r="F33" s="11">
        <v>18</v>
      </c>
      <c r="G33" s="11" t="s">
        <v>48</v>
      </c>
      <c r="H33" s="12">
        <f t="shared" si="0"/>
        <v>486.4736842105263</v>
      </c>
      <c r="I33" s="11">
        <f t="shared" si="1"/>
        <v>4</v>
      </c>
      <c r="J33" s="3">
        <f t="shared" si="2"/>
        <v>36972</v>
      </c>
      <c r="M33" s="50" t="s">
        <v>42</v>
      </c>
      <c r="N33" s="56">
        <f t="shared" si="3"/>
        <v>1</v>
      </c>
      <c r="O33">
        <f t="shared" si="4"/>
        <v>0</v>
      </c>
      <c r="Q33" t="s">
        <v>50</v>
      </c>
    </row>
    <row r="34" spans="1:17" ht="12.75">
      <c r="A34" s="50">
        <v>19</v>
      </c>
      <c r="B34" s="40" t="s">
        <v>951</v>
      </c>
      <c r="C34" s="50" t="s">
        <v>26</v>
      </c>
      <c r="D34" s="49">
        <v>12272</v>
      </c>
      <c r="F34" s="11">
        <v>19</v>
      </c>
      <c r="G34" s="11" t="s">
        <v>44</v>
      </c>
      <c r="H34" s="12">
        <f t="shared" si="0"/>
        <v>485.10526315789474</v>
      </c>
      <c r="I34" s="11">
        <f t="shared" si="1"/>
        <v>7</v>
      </c>
      <c r="J34" s="3">
        <f t="shared" si="2"/>
        <v>64519</v>
      </c>
      <c r="M34" s="50" t="s">
        <v>42</v>
      </c>
      <c r="N34" s="56">
        <f t="shared" si="3"/>
        <v>0</v>
      </c>
      <c r="O34" s="56">
        <f t="shared" si="4"/>
        <v>0</v>
      </c>
      <c r="Q34" t="s">
        <v>395</v>
      </c>
    </row>
    <row r="35" spans="1:17" ht="12.75">
      <c r="A35" s="50">
        <v>20</v>
      </c>
      <c r="B35" s="40" t="s">
        <v>597</v>
      </c>
      <c r="C35" s="50" t="s">
        <v>163</v>
      </c>
      <c r="D35" s="49">
        <v>12116</v>
      </c>
      <c r="F35" s="11">
        <v>20</v>
      </c>
      <c r="G35" s="11" t="s">
        <v>46</v>
      </c>
      <c r="H35" s="12">
        <f t="shared" si="0"/>
        <v>462.6578947368421</v>
      </c>
      <c r="I35" s="11">
        <f t="shared" si="1"/>
        <v>2</v>
      </c>
      <c r="J35" s="3">
        <f t="shared" si="2"/>
        <v>17581</v>
      </c>
      <c r="M35" s="11" t="s">
        <v>42</v>
      </c>
      <c r="N35" s="56">
        <f t="shared" si="3"/>
        <v>0</v>
      </c>
      <c r="O35" s="56">
        <f t="shared" si="4"/>
        <v>0</v>
      </c>
      <c r="Q35" t="s">
        <v>33</v>
      </c>
    </row>
    <row r="36" spans="1:17" ht="12.75">
      <c r="A36" s="50">
        <v>21</v>
      </c>
      <c r="B36" s="40" t="s">
        <v>1040</v>
      </c>
      <c r="C36" s="50" t="s">
        <v>660</v>
      </c>
      <c r="D36" s="49">
        <v>12047</v>
      </c>
      <c r="F36" s="11">
        <v>21</v>
      </c>
      <c r="G36" s="11" t="s">
        <v>512</v>
      </c>
      <c r="H36" s="12">
        <f t="shared" si="0"/>
        <v>458.11842105263156</v>
      </c>
      <c r="I36" s="11">
        <f t="shared" si="1"/>
        <v>4</v>
      </c>
      <c r="J36" s="3">
        <f t="shared" si="2"/>
        <v>34817</v>
      </c>
      <c r="M36" s="11" t="s">
        <v>42</v>
      </c>
      <c r="N36" s="56">
        <f t="shared" si="3"/>
        <v>0</v>
      </c>
      <c r="O36" s="56">
        <f t="shared" si="4"/>
        <v>0</v>
      </c>
      <c r="Q36" t="s">
        <v>31</v>
      </c>
    </row>
    <row r="37" spans="1:17" ht="12.75">
      <c r="A37" s="50">
        <v>22</v>
      </c>
      <c r="B37" s="40" t="s">
        <v>736</v>
      </c>
      <c r="C37" s="50" t="s">
        <v>513</v>
      </c>
      <c r="D37" s="49">
        <v>12036</v>
      </c>
      <c r="F37" s="11">
        <v>22</v>
      </c>
      <c r="G37" s="11" t="s">
        <v>395</v>
      </c>
      <c r="H37" s="12">
        <f t="shared" si="0"/>
        <v>421.2105263157895</v>
      </c>
      <c r="I37" s="11">
        <f t="shared" si="1"/>
        <v>3</v>
      </c>
      <c r="J37" s="3">
        <f t="shared" si="2"/>
        <v>24009</v>
      </c>
      <c r="M37" s="11" t="s">
        <v>1037</v>
      </c>
      <c r="N37" s="56">
        <f t="shared" si="3"/>
        <v>1</v>
      </c>
      <c r="O37">
        <f t="shared" si="4"/>
        <v>0</v>
      </c>
      <c r="Q37" t="s">
        <v>44</v>
      </c>
    </row>
    <row r="38" spans="1:17" ht="12.75">
      <c r="A38" s="50">
        <v>23</v>
      </c>
      <c r="B38" s="40" t="s">
        <v>1041</v>
      </c>
      <c r="C38" s="50" t="s">
        <v>33</v>
      </c>
      <c r="D38" s="49">
        <v>12020</v>
      </c>
      <c r="F38" s="11">
        <v>23</v>
      </c>
      <c r="G38" s="11" t="s">
        <v>50</v>
      </c>
      <c r="H38" s="12">
        <f t="shared" si="0"/>
        <v>420.2631578947368</v>
      </c>
      <c r="I38" s="11">
        <f t="shared" si="1"/>
        <v>3</v>
      </c>
      <c r="J38" s="3">
        <f t="shared" si="2"/>
        <v>23955</v>
      </c>
      <c r="M38" s="50" t="s">
        <v>512</v>
      </c>
      <c r="N38" s="56">
        <f t="shared" si="3"/>
        <v>1</v>
      </c>
      <c r="O38">
        <f t="shared" si="4"/>
        <v>0</v>
      </c>
      <c r="Q38" t="s">
        <v>52</v>
      </c>
    </row>
    <row r="39" spans="1:17" ht="12.75">
      <c r="A39" s="50">
        <v>24</v>
      </c>
      <c r="B39" s="40" t="s">
        <v>979</v>
      </c>
      <c r="C39" s="50" t="s">
        <v>201</v>
      </c>
      <c r="D39" s="49">
        <v>12018</v>
      </c>
      <c r="F39" s="11">
        <v>24</v>
      </c>
      <c r="G39" s="11" t="s">
        <v>660</v>
      </c>
      <c r="H39" s="12">
        <f t="shared" si="0"/>
        <v>400.57894736842104</v>
      </c>
      <c r="I39" s="11">
        <f t="shared" si="1"/>
        <v>3</v>
      </c>
      <c r="J39" s="3">
        <f t="shared" si="2"/>
        <v>22833</v>
      </c>
      <c r="M39" s="11" t="s">
        <v>512</v>
      </c>
      <c r="N39" s="56">
        <f t="shared" si="3"/>
        <v>0</v>
      </c>
      <c r="O39" s="56">
        <f t="shared" si="4"/>
        <v>0</v>
      </c>
      <c r="Q39" t="s">
        <v>203</v>
      </c>
    </row>
    <row r="40" spans="1:17" ht="12.75">
      <c r="A40" s="50">
        <v>25</v>
      </c>
      <c r="B40" t="s">
        <v>523</v>
      </c>
      <c r="C40" s="50" t="s">
        <v>203</v>
      </c>
      <c r="D40" s="49">
        <v>12016</v>
      </c>
      <c r="F40" s="11">
        <v>25</v>
      </c>
      <c r="G40" s="11" t="s">
        <v>722</v>
      </c>
      <c r="H40" s="12">
        <f t="shared" si="0"/>
        <v>400.1578947368421</v>
      </c>
      <c r="I40" s="11">
        <f t="shared" si="1"/>
        <v>1</v>
      </c>
      <c r="J40" s="3">
        <f t="shared" si="2"/>
        <v>7603</v>
      </c>
      <c r="M40" s="11" t="s">
        <v>512</v>
      </c>
      <c r="N40" s="56">
        <f t="shared" si="3"/>
        <v>0</v>
      </c>
      <c r="O40" s="56">
        <f t="shared" si="4"/>
        <v>0</v>
      </c>
      <c r="Q40" t="s">
        <v>46</v>
      </c>
    </row>
    <row r="41" spans="1:17" ht="12.75">
      <c r="A41" s="50">
        <v>26</v>
      </c>
      <c r="B41" s="40" t="s">
        <v>795</v>
      </c>
      <c r="C41" s="50" t="s">
        <v>591</v>
      </c>
      <c r="D41" s="49">
        <v>11858</v>
      </c>
      <c r="F41" s="11">
        <v>26</v>
      </c>
      <c r="G41" s="11" t="s">
        <v>52</v>
      </c>
      <c r="H41" s="12">
        <f t="shared" si="0"/>
        <v>394.63157894736844</v>
      </c>
      <c r="I41" s="11">
        <f t="shared" si="1"/>
        <v>3</v>
      </c>
      <c r="J41" s="3">
        <f t="shared" si="2"/>
        <v>22494</v>
      </c>
      <c r="M41" s="11" t="s">
        <v>512</v>
      </c>
      <c r="N41" s="56">
        <f t="shared" si="3"/>
        <v>0</v>
      </c>
      <c r="O41" s="56">
        <f t="shared" si="4"/>
        <v>0</v>
      </c>
      <c r="Q41" t="s">
        <v>513</v>
      </c>
    </row>
    <row r="42" spans="1:17" ht="12.75">
      <c r="A42" s="50">
        <v>27</v>
      </c>
      <c r="B42" s="52" t="s">
        <v>1042</v>
      </c>
      <c r="C42" s="50" t="s">
        <v>90</v>
      </c>
      <c r="D42" s="49">
        <v>11846</v>
      </c>
      <c r="F42" s="11">
        <v>27</v>
      </c>
      <c r="G42" s="11" t="s">
        <v>26</v>
      </c>
      <c r="H42" s="12">
        <f t="shared" si="0"/>
        <v>391.14912280701753</v>
      </c>
      <c r="I42" s="11">
        <f t="shared" si="1"/>
        <v>6</v>
      </c>
      <c r="J42" s="3">
        <f t="shared" si="2"/>
        <v>44591</v>
      </c>
      <c r="M42" s="50" t="s">
        <v>451</v>
      </c>
      <c r="N42" s="56">
        <f t="shared" si="3"/>
        <v>1</v>
      </c>
      <c r="O42">
        <f t="shared" si="4"/>
        <v>0</v>
      </c>
      <c r="Q42" t="s">
        <v>321</v>
      </c>
    </row>
    <row r="43" spans="1:17" ht="12.75">
      <c r="A43" s="50">
        <v>28</v>
      </c>
      <c r="B43" s="40" t="s">
        <v>1043</v>
      </c>
      <c r="C43" s="50" t="s">
        <v>163</v>
      </c>
      <c r="D43" s="49">
        <v>11781</v>
      </c>
      <c r="F43" s="11">
        <v>28</v>
      </c>
      <c r="G43" s="11" t="s">
        <v>42</v>
      </c>
      <c r="H43" s="12">
        <f t="shared" si="0"/>
        <v>343.82894736842104</v>
      </c>
      <c r="I43" s="11">
        <f t="shared" si="1"/>
        <v>4</v>
      </c>
      <c r="J43" s="3">
        <f t="shared" si="2"/>
        <v>26131</v>
      </c>
      <c r="M43" s="50" t="s">
        <v>451</v>
      </c>
      <c r="N43" s="56">
        <f t="shared" si="3"/>
        <v>0</v>
      </c>
      <c r="O43" s="56">
        <f t="shared" si="4"/>
        <v>0</v>
      </c>
      <c r="Q43" t="s">
        <v>201</v>
      </c>
    </row>
    <row r="44" spans="1:17" ht="12.75">
      <c r="A44" s="50">
        <v>29</v>
      </c>
      <c r="B44" s="40" t="s">
        <v>903</v>
      </c>
      <c r="C44" s="50" t="s">
        <v>130</v>
      </c>
      <c r="D44" s="49">
        <v>11737</v>
      </c>
      <c r="F44" s="11">
        <v>29</v>
      </c>
      <c r="G44" s="11" t="s">
        <v>128</v>
      </c>
      <c r="H44" s="12">
        <f t="shared" si="0"/>
        <v>286.43859649122805</v>
      </c>
      <c r="I44" s="11">
        <f t="shared" si="1"/>
        <v>3</v>
      </c>
      <c r="J44" s="3">
        <f t="shared" si="2"/>
        <v>16327</v>
      </c>
      <c r="M44" s="50" t="s">
        <v>451</v>
      </c>
      <c r="N44" s="56">
        <f t="shared" si="3"/>
        <v>0</v>
      </c>
      <c r="O44" s="56">
        <f t="shared" si="4"/>
        <v>0</v>
      </c>
      <c r="Q44" t="s">
        <v>38</v>
      </c>
    </row>
    <row r="45" spans="1:17" ht="12.75">
      <c r="A45" s="50">
        <v>30</v>
      </c>
      <c r="B45" s="40" t="s">
        <v>542</v>
      </c>
      <c r="C45" s="50" t="s">
        <v>38</v>
      </c>
      <c r="D45" s="49">
        <v>11667</v>
      </c>
      <c r="F45" s="11">
        <v>30</v>
      </c>
      <c r="G45" s="11" t="s">
        <v>1037</v>
      </c>
      <c r="H45" s="12">
        <f t="shared" si="0"/>
        <v>217.31578947368422</v>
      </c>
      <c r="I45" s="11">
        <f t="shared" si="1"/>
        <v>1</v>
      </c>
      <c r="J45" s="3">
        <f t="shared" si="2"/>
        <v>4129</v>
      </c>
      <c r="M45" s="11" t="s">
        <v>451</v>
      </c>
      <c r="N45" s="56">
        <f t="shared" si="3"/>
        <v>0</v>
      </c>
      <c r="O45" s="56">
        <f t="shared" si="4"/>
        <v>0</v>
      </c>
      <c r="Q45" t="s">
        <v>90</v>
      </c>
    </row>
    <row r="46" spans="1:17" ht="12.75">
      <c r="A46" s="50">
        <v>31</v>
      </c>
      <c r="B46" s="40" t="s">
        <v>976</v>
      </c>
      <c r="C46" s="50" t="s">
        <v>96</v>
      </c>
      <c r="D46" s="49">
        <v>11616</v>
      </c>
      <c r="F46" s="11">
        <v>31</v>
      </c>
      <c r="G46" s="11" t="s">
        <v>87</v>
      </c>
      <c r="H46" s="12">
        <f t="shared" si="0"/>
        <v>198.55263157894737</v>
      </c>
      <c r="I46" s="11">
        <f t="shared" si="1"/>
        <v>2</v>
      </c>
      <c r="J46" s="3">
        <f t="shared" si="2"/>
        <v>7545</v>
      </c>
      <c r="M46" s="11" t="s">
        <v>451</v>
      </c>
      <c r="N46" s="56">
        <f t="shared" si="3"/>
        <v>0</v>
      </c>
      <c r="O46" s="56">
        <f t="shared" si="4"/>
        <v>0</v>
      </c>
      <c r="Q46" t="s">
        <v>28</v>
      </c>
    </row>
    <row r="47" spans="1:17" ht="12.75">
      <c r="A47" s="50">
        <v>32</v>
      </c>
      <c r="B47" s="40" t="s">
        <v>899</v>
      </c>
      <c r="C47" s="50" t="s">
        <v>33</v>
      </c>
      <c r="D47" s="49">
        <v>11608</v>
      </c>
      <c r="M47" s="11" t="s">
        <v>128</v>
      </c>
      <c r="N47" s="56">
        <f t="shared" si="3"/>
        <v>1</v>
      </c>
      <c r="O47">
        <f t="shared" si="4"/>
        <v>0</v>
      </c>
      <c r="Q47">
        <v>0</v>
      </c>
    </row>
    <row r="48" spans="1:17" ht="12.75">
      <c r="A48" s="50">
        <v>33</v>
      </c>
      <c r="B48" s="40" t="s">
        <v>1044</v>
      </c>
      <c r="C48" s="50" t="s">
        <v>42</v>
      </c>
      <c r="D48" s="49">
        <v>11491</v>
      </c>
      <c r="F48" s="11"/>
      <c r="M48" s="11" t="s">
        <v>128</v>
      </c>
      <c r="N48" s="56">
        <f t="shared" si="3"/>
        <v>0</v>
      </c>
      <c r="O48" s="56">
        <f t="shared" si="4"/>
        <v>0</v>
      </c>
      <c r="Q48">
        <v>0</v>
      </c>
    </row>
    <row r="49" spans="1:17" ht="12.75">
      <c r="A49" s="50">
        <v>34</v>
      </c>
      <c r="B49" s="40" t="s">
        <v>1045</v>
      </c>
      <c r="C49" s="50" t="s">
        <v>584</v>
      </c>
      <c r="D49" s="49">
        <v>11485</v>
      </c>
      <c r="F49" s="11"/>
      <c r="H49" s="19" t="s">
        <v>55</v>
      </c>
      <c r="I49" s="20">
        <f>I44</f>
        <v>3</v>
      </c>
      <c r="J49" s="21">
        <f aca="true" t="shared" si="5" ref="J49:J54">I49/I$55</f>
        <v>0.025423728813559324</v>
      </c>
      <c r="M49" s="11" t="s">
        <v>128</v>
      </c>
      <c r="N49" s="56">
        <f t="shared" si="3"/>
        <v>0</v>
      </c>
      <c r="O49" s="56">
        <f t="shared" si="4"/>
        <v>0</v>
      </c>
      <c r="Q49">
        <v>0</v>
      </c>
    </row>
    <row r="50" spans="1:17" ht="12.75">
      <c r="A50" s="50">
        <v>35</v>
      </c>
      <c r="B50" s="40" t="s">
        <v>533</v>
      </c>
      <c r="C50" s="50" t="s">
        <v>28</v>
      </c>
      <c r="D50" s="49">
        <v>11332</v>
      </c>
      <c r="F50" s="11"/>
      <c r="H50" s="19" t="s">
        <v>57</v>
      </c>
      <c r="I50" s="20">
        <f>I25+I32</f>
        <v>10</v>
      </c>
      <c r="J50" s="21">
        <f t="shared" si="5"/>
        <v>0.0847457627118644</v>
      </c>
      <c r="M50" s="50" t="s">
        <v>163</v>
      </c>
      <c r="N50" s="56">
        <f t="shared" si="3"/>
        <v>1</v>
      </c>
      <c r="O50">
        <f t="shared" si="4"/>
        <v>0</v>
      </c>
      <c r="Q50">
        <v>0</v>
      </c>
    </row>
    <row r="51" spans="1:17" ht="12.75">
      <c r="A51" s="50">
        <v>36</v>
      </c>
      <c r="B51" s="40" t="s">
        <v>988</v>
      </c>
      <c r="C51" s="50" t="s">
        <v>90</v>
      </c>
      <c r="D51" s="49">
        <v>11195</v>
      </c>
      <c r="H51" s="19" t="s">
        <v>59</v>
      </c>
      <c r="I51" s="20">
        <f>I16+I17+I18+I19+I20+I21+I22+I23+I24+I26+I28+I29+I30+I33+I34+I35+I36+I37+I38+I39+I40+I41+I43+I45+I46</f>
        <v>91</v>
      </c>
      <c r="J51" s="21">
        <f t="shared" si="5"/>
        <v>0.7711864406779662</v>
      </c>
      <c r="M51" s="50" t="s">
        <v>163</v>
      </c>
      <c r="N51" s="56">
        <f t="shared" si="3"/>
        <v>0</v>
      </c>
      <c r="O51" s="56">
        <f t="shared" si="4"/>
        <v>0</v>
      </c>
      <c r="Q51">
        <v>0</v>
      </c>
    </row>
    <row r="52" spans="1:17" ht="12.75">
      <c r="A52" s="50">
        <v>37</v>
      </c>
      <c r="B52" s="40" t="s">
        <v>1046</v>
      </c>
      <c r="C52" s="50" t="s">
        <v>90</v>
      </c>
      <c r="D52" s="49">
        <v>11079</v>
      </c>
      <c r="H52" s="19" t="s">
        <v>61</v>
      </c>
      <c r="I52" s="20">
        <f>I42</f>
        <v>6</v>
      </c>
      <c r="J52" s="21">
        <f t="shared" si="5"/>
        <v>0.05084745762711865</v>
      </c>
      <c r="M52" s="50" t="s">
        <v>163</v>
      </c>
      <c r="N52" s="56">
        <f t="shared" si="3"/>
        <v>0</v>
      </c>
      <c r="O52" s="56">
        <f t="shared" si="4"/>
        <v>0</v>
      </c>
      <c r="Q52">
        <v>0</v>
      </c>
    </row>
    <row r="53" spans="1:17" ht="12.75">
      <c r="A53" s="50">
        <v>38</v>
      </c>
      <c r="B53" s="40" t="s">
        <v>909</v>
      </c>
      <c r="C53" s="50" t="s">
        <v>30</v>
      </c>
      <c r="D53" s="49">
        <v>11062</v>
      </c>
      <c r="H53" s="19" t="s">
        <v>63</v>
      </c>
      <c r="I53" s="20">
        <f>I31</f>
        <v>3</v>
      </c>
      <c r="J53" s="21">
        <f t="shared" si="5"/>
        <v>0.025423728813559324</v>
      </c>
      <c r="M53" s="50" t="s">
        <v>163</v>
      </c>
      <c r="N53" s="56">
        <f t="shared" si="3"/>
        <v>0</v>
      </c>
      <c r="O53" s="56">
        <f t="shared" si="4"/>
        <v>0</v>
      </c>
      <c r="Q53">
        <v>0</v>
      </c>
    </row>
    <row r="54" spans="1:17" ht="12.75">
      <c r="A54" s="50">
        <v>39</v>
      </c>
      <c r="B54" s="40" t="s">
        <v>953</v>
      </c>
      <c r="C54" s="50" t="s">
        <v>33</v>
      </c>
      <c r="D54" s="49">
        <v>10981</v>
      </c>
      <c r="H54" s="22" t="s">
        <v>65</v>
      </c>
      <c r="I54" s="20">
        <f>I27</f>
        <v>5</v>
      </c>
      <c r="J54" s="21">
        <f t="shared" si="5"/>
        <v>0.0423728813559322</v>
      </c>
      <c r="M54" s="11" t="s">
        <v>87</v>
      </c>
      <c r="N54" s="56">
        <f t="shared" si="3"/>
        <v>1</v>
      </c>
      <c r="O54">
        <f t="shared" si="4"/>
        <v>0</v>
      </c>
      <c r="Q54">
        <v>0</v>
      </c>
    </row>
    <row r="55" spans="1:17" ht="12.75">
      <c r="A55" s="50">
        <v>40</v>
      </c>
      <c r="B55" s="51" t="s">
        <v>811</v>
      </c>
      <c r="C55" s="50" t="s">
        <v>513</v>
      </c>
      <c r="D55" s="49">
        <v>10919</v>
      </c>
      <c r="I55" s="4">
        <f>SUM(I49:I54)</f>
        <v>118</v>
      </c>
      <c r="J55" s="23">
        <f>SUM(J49:J54)</f>
        <v>1</v>
      </c>
      <c r="M55" s="11" t="s">
        <v>87</v>
      </c>
      <c r="N55" s="56">
        <f t="shared" si="3"/>
        <v>0</v>
      </c>
      <c r="O55" s="56">
        <f t="shared" si="4"/>
        <v>0</v>
      </c>
      <c r="Q55">
        <v>0</v>
      </c>
    </row>
    <row r="56" spans="1:17" ht="12.75">
      <c r="A56" s="50">
        <v>41</v>
      </c>
      <c r="B56" s="40" t="s">
        <v>869</v>
      </c>
      <c r="C56" s="50" t="s">
        <v>130</v>
      </c>
      <c r="D56" s="49">
        <v>10837</v>
      </c>
      <c r="M56" s="50" t="s">
        <v>48</v>
      </c>
      <c r="N56" s="56">
        <f t="shared" si="3"/>
        <v>1</v>
      </c>
      <c r="O56">
        <f t="shared" si="4"/>
        <v>0</v>
      </c>
      <c r="Q56">
        <v>0</v>
      </c>
    </row>
    <row r="57" spans="1:17" ht="12.75">
      <c r="A57" s="50">
        <v>42</v>
      </c>
      <c r="B57" s="51" t="s">
        <v>1047</v>
      </c>
      <c r="C57" s="50" t="s">
        <v>96</v>
      </c>
      <c r="D57" s="49">
        <v>10795</v>
      </c>
      <c r="M57" s="11" t="s">
        <v>48</v>
      </c>
      <c r="N57" s="56">
        <f t="shared" si="3"/>
        <v>0</v>
      </c>
      <c r="O57" s="56">
        <f t="shared" si="4"/>
        <v>0</v>
      </c>
      <c r="Q57">
        <v>0</v>
      </c>
    </row>
    <row r="58" spans="1:17" ht="12.75">
      <c r="A58" s="50">
        <v>43</v>
      </c>
      <c r="B58" s="40" t="s">
        <v>478</v>
      </c>
      <c r="C58" s="50" t="s">
        <v>31</v>
      </c>
      <c r="D58" s="49">
        <v>10742</v>
      </c>
      <c r="M58" s="50" t="s">
        <v>48</v>
      </c>
      <c r="N58" s="56">
        <f t="shared" si="3"/>
        <v>0</v>
      </c>
      <c r="O58" s="56">
        <f t="shared" si="4"/>
        <v>0</v>
      </c>
      <c r="Q58">
        <v>0</v>
      </c>
    </row>
    <row r="59" spans="1:17" ht="12.75">
      <c r="A59" s="50">
        <v>44</v>
      </c>
      <c r="B59" s="40" t="s">
        <v>952</v>
      </c>
      <c r="C59" s="50" t="s">
        <v>33</v>
      </c>
      <c r="D59" s="49">
        <v>10607</v>
      </c>
      <c r="M59" s="50" t="s">
        <v>48</v>
      </c>
      <c r="N59" s="56">
        <f t="shared" si="3"/>
        <v>0</v>
      </c>
      <c r="O59" s="56">
        <f t="shared" si="4"/>
        <v>0</v>
      </c>
      <c r="Q59">
        <v>0</v>
      </c>
    </row>
    <row r="60" spans="1:17" ht="12.75">
      <c r="A60" s="50">
        <v>45</v>
      </c>
      <c r="B60" s="40" t="s">
        <v>1048</v>
      </c>
      <c r="C60" s="50" t="s">
        <v>203</v>
      </c>
      <c r="D60" s="49">
        <v>10527</v>
      </c>
      <c r="M60" s="50" t="s">
        <v>130</v>
      </c>
      <c r="N60" s="56">
        <f t="shared" si="3"/>
        <v>1</v>
      </c>
      <c r="O60">
        <f t="shared" si="4"/>
        <v>0</v>
      </c>
      <c r="Q60">
        <v>0</v>
      </c>
    </row>
    <row r="61" spans="1:17" ht="12.75">
      <c r="A61" s="50">
        <v>46</v>
      </c>
      <c r="B61" s="40" t="s">
        <v>977</v>
      </c>
      <c r="C61" s="50" t="s">
        <v>201</v>
      </c>
      <c r="D61" s="49">
        <v>10518</v>
      </c>
      <c r="M61" s="50" t="s">
        <v>130</v>
      </c>
      <c r="N61" s="56">
        <f t="shared" si="3"/>
        <v>0</v>
      </c>
      <c r="O61" s="56">
        <f t="shared" si="4"/>
        <v>0</v>
      </c>
      <c r="Q61">
        <v>0</v>
      </c>
    </row>
    <row r="62" spans="1:17" ht="12.75">
      <c r="A62" s="50">
        <v>47</v>
      </c>
      <c r="B62" s="40" t="s">
        <v>412</v>
      </c>
      <c r="C62" s="50" t="s">
        <v>38</v>
      </c>
      <c r="D62" s="49">
        <v>10434</v>
      </c>
      <c r="M62" s="11" t="s">
        <v>130</v>
      </c>
      <c r="N62" s="56">
        <f t="shared" si="3"/>
        <v>0</v>
      </c>
      <c r="O62" s="56">
        <f t="shared" si="4"/>
        <v>0</v>
      </c>
      <c r="Q62">
        <v>0</v>
      </c>
    </row>
    <row r="63" spans="1:17" ht="12.75">
      <c r="A63" s="50">
        <v>48</v>
      </c>
      <c r="B63" s="40" t="s">
        <v>208</v>
      </c>
      <c r="C63" s="50" t="s">
        <v>26</v>
      </c>
      <c r="D63" s="49">
        <v>10379</v>
      </c>
      <c r="M63" s="50" t="s">
        <v>584</v>
      </c>
      <c r="N63" s="56">
        <f t="shared" si="3"/>
        <v>1</v>
      </c>
      <c r="O63">
        <f t="shared" si="4"/>
        <v>0</v>
      </c>
      <c r="Q63">
        <v>0</v>
      </c>
    </row>
    <row r="64" spans="1:17" ht="12.75">
      <c r="A64" s="50">
        <v>49</v>
      </c>
      <c r="B64" s="40" t="s">
        <v>1049</v>
      </c>
      <c r="C64" s="50" t="s">
        <v>163</v>
      </c>
      <c r="D64" s="49">
        <v>10376</v>
      </c>
      <c r="M64" s="50" t="s">
        <v>584</v>
      </c>
      <c r="N64" s="56">
        <f t="shared" si="3"/>
        <v>0</v>
      </c>
      <c r="O64" s="56">
        <f t="shared" si="4"/>
        <v>0</v>
      </c>
      <c r="Q64">
        <v>0</v>
      </c>
    </row>
    <row r="65" spans="1:17" ht="12.75">
      <c r="A65" s="50">
        <v>50</v>
      </c>
      <c r="B65" s="40" t="s">
        <v>861</v>
      </c>
      <c r="C65" s="50" t="s">
        <v>451</v>
      </c>
      <c r="D65" s="49">
        <v>10354</v>
      </c>
      <c r="M65" s="50" t="s">
        <v>584</v>
      </c>
      <c r="N65" s="56">
        <f t="shared" si="3"/>
        <v>0</v>
      </c>
      <c r="O65" s="56">
        <f t="shared" si="4"/>
        <v>0</v>
      </c>
      <c r="Q65">
        <v>0</v>
      </c>
    </row>
    <row r="66" spans="1:17" ht="12.75">
      <c r="A66" s="50">
        <v>51</v>
      </c>
      <c r="B66" s="52" t="s">
        <v>541</v>
      </c>
      <c r="C66" s="50" t="s">
        <v>44</v>
      </c>
      <c r="D66" s="49">
        <v>10344</v>
      </c>
      <c r="M66" s="50" t="s">
        <v>660</v>
      </c>
      <c r="N66" s="56">
        <f t="shared" si="3"/>
        <v>1</v>
      </c>
      <c r="O66">
        <f t="shared" si="4"/>
        <v>0</v>
      </c>
      <c r="Q66">
        <v>0</v>
      </c>
    </row>
    <row r="67" spans="1:17" ht="12.75">
      <c r="A67" s="50">
        <v>52</v>
      </c>
      <c r="B67" s="40" t="s">
        <v>462</v>
      </c>
      <c r="C67" s="50" t="s">
        <v>201</v>
      </c>
      <c r="D67" s="49">
        <v>10320</v>
      </c>
      <c r="M67" s="11" t="s">
        <v>660</v>
      </c>
      <c r="N67" s="56">
        <f t="shared" si="3"/>
        <v>0</v>
      </c>
      <c r="O67" s="56">
        <f t="shared" si="4"/>
        <v>0</v>
      </c>
      <c r="Q67">
        <v>0</v>
      </c>
    </row>
    <row r="68" spans="1:17" ht="12.75">
      <c r="A68" s="50">
        <v>53</v>
      </c>
      <c r="B68" s="40" t="s">
        <v>990</v>
      </c>
      <c r="C68" s="50" t="s">
        <v>395</v>
      </c>
      <c r="D68" s="49">
        <v>10279</v>
      </c>
      <c r="M68" s="11" t="s">
        <v>660</v>
      </c>
      <c r="N68" s="56">
        <f t="shared" si="3"/>
        <v>0</v>
      </c>
      <c r="O68" s="56">
        <f t="shared" si="4"/>
        <v>0</v>
      </c>
      <c r="Q68">
        <v>0</v>
      </c>
    </row>
    <row r="69" spans="1:17" ht="12.75">
      <c r="A69" s="50">
        <v>54</v>
      </c>
      <c r="B69" s="40" t="s">
        <v>586</v>
      </c>
      <c r="C69" s="50" t="s">
        <v>48</v>
      </c>
      <c r="D69" s="49">
        <v>10251</v>
      </c>
      <c r="M69" s="50" t="s">
        <v>96</v>
      </c>
      <c r="N69" s="56">
        <f t="shared" si="3"/>
        <v>1</v>
      </c>
      <c r="O69">
        <f t="shared" si="4"/>
        <v>0</v>
      </c>
      <c r="Q69">
        <v>0</v>
      </c>
    </row>
    <row r="70" spans="1:17" ht="12.75">
      <c r="A70" s="50">
        <v>55</v>
      </c>
      <c r="B70" s="40" t="s">
        <v>981</v>
      </c>
      <c r="C70" s="50" t="s">
        <v>593</v>
      </c>
      <c r="D70" s="49">
        <v>10114</v>
      </c>
      <c r="M70" s="50" t="s">
        <v>96</v>
      </c>
      <c r="N70" s="56">
        <f t="shared" si="3"/>
        <v>0</v>
      </c>
      <c r="O70" s="56">
        <f t="shared" si="4"/>
        <v>0</v>
      </c>
      <c r="Q70">
        <v>0</v>
      </c>
    </row>
    <row r="71" spans="1:17" ht="12.75">
      <c r="A71" s="50">
        <v>56</v>
      </c>
      <c r="B71" s="40" t="s">
        <v>1050</v>
      </c>
      <c r="C71" s="50" t="s">
        <v>96</v>
      </c>
      <c r="D71" s="49">
        <v>10109</v>
      </c>
      <c r="M71" s="50" t="s">
        <v>96</v>
      </c>
      <c r="N71" s="56">
        <f t="shared" si="3"/>
        <v>0</v>
      </c>
      <c r="O71" s="56">
        <f t="shared" si="4"/>
        <v>0</v>
      </c>
      <c r="Q71">
        <v>0</v>
      </c>
    </row>
    <row r="72" spans="1:17" ht="12.75">
      <c r="A72" s="50">
        <v>57</v>
      </c>
      <c r="B72" s="40" t="s">
        <v>999</v>
      </c>
      <c r="C72" s="50" t="s">
        <v>512</v>
      </c>
      <c r="D72" s="49">
        <v>10001</v>
      </c>
      <c r="M72" s="50" t="s">
        <v>96</v>
      </c>
      <c r="N72" s="56">
        <f t="shared" si="3"/>
        <v>0</v>
      </c>
      <c r="O72" s="56">
        <f t="shared" si="4"/>
        <v>0</v>
      </c>
      <c r="Q72">
        <v>0</v>
      </c>
    </row>
    <row r="73" spans="1:17" ht="12.75">
      <c r="A73" s="50">
        <v>58</v>
      </c>
      <c r="B73" s="40" t="s">
        <v>1051</v>
      </c>
      <c r="C73" s="50" t="s">
        <v>44</v>
      </c>
      <c r="D73" s="49">
        <v>9994</v>
      </c>
      <c r="M73" s="11" t="s">
        <v>96</v>
      </c>
      <c r="N73" s="56">
        <f t="shared" si="3"/>
        <v>0</v>
      </c>
      <c r="O73" s="56">
        <f t="shared" si="4"/>
        <v>0</v>
      </c>
      <c r="Q73">
        <v>0</v>
      </c>
    </row>
    <row r="74" spans="1:17" ht="12.75">
      <c r="A74" s="50">
        <v>59</v>
      </c>
      <c r="B74" s="40" t="s">
        <v>29</v>
      </c>
      <c r="C74" s="50" t="s">
        <v>30</v>
      </c>
      <c r="D74" s="49">
        <v>9994</v>
      </c>
      <c r="M74" s="11" t="s">
        <v>96</v>
      </c>
      <c r="N74" s="56">
        <f t="shared" si="3"/>
        <v>0</v>
      </c>
      <c r="O74" s="56">
        <f t="shared" si="4"/>
        <v>0</v>
      </c>
      <c r="Q74">
        <v>0</v>
      </c>
    </row>
    <row r="75" spans="1:17" ht="12.75">
      <c r="A75" s="50">
        <v>60</v>
      </c>
      <c r="B75" s="40" t="s">
        <v>840</v>
      </c>
      <c r="C75" s="50" t="s">
        <v>46</v>
      </c>
      <c r="D75" s="49">
        <v>9840</v>
      </c>
      <c r="M75" s="11" t="s">
        <v>96</v>
      </c>
      <c r="N75" s="56">
        <f t="shared" si="3"/>
        <v>0</v>
      </c>
      <c r="O75" s="56">
        <f t="shared" si="4"/>
        <v>0</v>
      </c>
      <c r="Q75">
        <v>0</v>
      </c>
    </row>
    <row r="76" spans="1:17" ht="12.75">
      <c r="A76" s="50">
        <v>61</v>
      </c>
      <c r="B76" s="40" t="s">
        <v>809</v>
      </c>
      <c r="C76" s="50" t="s">
        <v>44</v>
      </c>
      <c r="D76" s="49">
        <v>9784</v>
      </c>
      <c r="M76" s="11" t="s">
        <v>50</v>
      </c>
      <c r="N76" s="56">
        <f t="shared" si="3"/>
        <v>1</v>
      </c>
      <c r="O76">
        <f t="shared" si="4"/>
        <v>0</v>
      </c>
      <c r="Q76">
        <v>0</v>
      </c>
    </row>
    <row r="77" spans="1:17" ht="12.75">
      <c r="A77" s="50">
        <v>62</v>
      </c>
      <c r="B77" s="52" t="s">
        <v>959</v>
      </c>
      <c r="C77" s="50" t="s">
        <v>321</v>
      </c>
      <c r="D77" s="49">
        <v>9560</v>
      </c>
      <c r="M77" s="11" t="s">
        <v>50</v>
      </c>
      <c r="N77" s="56">
        <f t="shared" si="3"/>
        <v>0</v>
      </c>
      <c r="O77" s="56">
        <f t="shared" si="4"/>
        <v>0</v>
      </c>
      <c r="Q77">
        <v>0</v>
      </c>
    </row>
    <row r="78" spans="1:17" ht="12.75">
      <c r="A78" s="11">
        <v>63</v>
      </c>
      <c r="B78" s="18" t="s">
        <v>482</v>
      </c>
      <c r="C78" s="11" t="s">
        <v>31</v>
      </c>
      <c r="D78" s="25">
        <v>9542</v>
      </c>
      <c r="M78" s="11" t="s">
        <v>50</v>
      </c>
      <c r="N78" s="56">
        <f t="shared" si="3"/>
        <v>0</v>
      </c>
      <c r="O78" s="56">
        <f t="shared" si="4"/>
        <v>0</v>
      </c>
      <c r="Q78">
        <v>0</v>
      </c>
    </row>
    <row r="79" spans="1:17" ht="12.75">
      <c r="A79" s="11">
        <v>64</v>
      </c>
      <c r="B79" s="18" t="s">
        <v>718</v>
      </c>
      <c r="C79" s="11" t="s">
        <v>31</v>
      </c>
      <c r="D79" s="25">
        <v>9532</v>
      </c>
      <c r="M79" s="50" t="s">
        <v>395</v>
      </c>
      <c r="N79" s="56">
        <f t="shared" si="3"/>
        <v>1</v>
      </c>
      <c r="O79">
        <f t="shared" si="4"/>
        <v>0</v>
      </c>
      <c r="Q79">
        <v>0</v>
      </c>
    </row>
    <row r="80" spans="1:17" ht="12.75">
      <c r="A80" s="11">
        <v>65</v>
      </c>
      <c r="B80" s="18" t="s">
        <v>530</v>
      </c>
      <c r="C80" s="11" t="s">
        <v>512</v>
      </c>
      <c r="D80" s="25">
        <v>9522</v>
      </c>
      <c r="M80" s="11" t="s">
        <v>395</v>
      </c>
      <c r="N80" s="56">
        <f t="shared" si="3"/>
        <v>0</v>
      </c>
      <c r="O80" s="56">
        <f t="shared" si="4"/>
        <v>0</v>
      </c>
      <c r="Q80">
        <v>0</v>
      </c>
    </row>
    <row r="81" spans="1:17" ht="12.75">
      <c r="A81" s="11">
        <v>66</v>
      </c>
      <c r="B81" s="18" t="s">
        <v>1052</v>
      </c>
      <c r="C81" s="11" t="s">
        <v>321</v>
      </c>
      <c r="D81" s="25">
        <v>9467</v>
      </c>
      <c r="M81" s="11" t="s">
        <v>395</v>
      </c>
      <c r="N81" s="56">
        <f t="shared" si="3"/>
        <v>0</v>
      </c>
      <c r="O81" s="56">
        <f t="shared" si="4"/>
        <v>0</v>
      </c>
      <c r="Q81">
        <v>0</v>
      </c>
    </row>
    <row r="82" spans="1:17" ht="12.75">
      <c r="A82" s="11">
        <v>67</v>
      </c>
      <c r="B82" s="18" t="s">
        <v>470</v>
      </c>
      <c r="C82" s="11" t="s">
        <v>28</v>
      </c>
      <c r="D82" s="25">
        <v>9435</v>
      </c>
      <c r="M82" s="50" t="s">
        <v>33</v>
      </c>
      <c r="N82" s="56">
        <f t="shared" si="3"/>
        <v>1</v>
      </c>
      <c r="O82">
        <f t="shared" si="4"/>
        <v>0</v>
      </c>
      <c r="Q82">
        <v>0</v>
      </c>
    </row>
    <row r="83" spans="1:17" ht="12.75">
      <c r="A83" s="11">
        <v>68</v>
      </c>
      <c r="B83" s="18" t="s">
        <v>905</v>
      </c>
      <c r="C83" s="11" t="s">
        <v>30</v>
      </c>
      <c r="D83" s="25">
        <v>9420</v>
      </c>
      <c r="M83" s="50" t="s">
        <v>33</v>
      </c>
      <c r="N83" s="56">
        <f t="shared" si="3"/>
        <v>0</v>
      </c>
      <c r="O83" s="56">
        <f t="shared" si="4"/>
        <v>0</v>
      </c>
      <c r="Q83">
        <v>0</v>
      </c>
    </row>
    <row r="84" spans="1:17" ht="12.75">
      <c r="A84" s="11">
        <v>69</v>
      </c>
      <c r="B84" s="18" t="s">
        <v>824</v>
      </c>
      <c r="C84" s="11" t="s">
        <v>96</v>
      </c>
      <c r="D84" s="25">
        <v>9416</v>
      </c>
      <c r="M84" s="50" t="s">
        <v>33</v>
      </c>
      <c r="N84" s="56">
        <f t="shared" si="3"/>
        <v>0</v>
      </c>
      <c r="O84" s="56">
        <f t="shared" si="4"/>
        <v>0</v>
      </c>
      <c r="Q84">
        <v>0</v>
      </c>
    </row>
    <row r="85" spans="1:17" ht="12.75">
      <c r="A85" s="11">
        <v>70</v>
      </c>
      <c r="B85" s="18" t="s">
        <v>983</v>
      </c>
      <c r="C85" s="50" t="s">
        <v>31</v>
      </c>
      <c r="D85" s="25">
        <v>9388</v>
      </c>
      <c r="M85" s="50" t="s">
        <v>33</v>
      </c>
      <c r="N85" s="56">
        <f t="shared" si="3"/>
        <v>0</v>
      </c>
      <c r="O85" s="56">
        <f t="shared" si="4"/>
        <v>0</v>
      </c>
      <c r="Q85">
        <v>0</v>
      </c>
    </row>
    <row r="86" spans="1:17" ht="12.75">
      <c r="A86" s="11">
        <v>71</v>
      </c>
      <c r="B86" s="18" t="s">
        <v>535</v>
      </c>
      <c r="C86" s="11" t="s">
        <v>90</v>
      </c>
      <c r="D86" s="25">
        <v>9348</v>
      </c>
      <c r="M86" s="50" t="s">
        <v>33</v>
      </c>
      <c r="N86" s="56">
        <f t="shared" si="3"/>
        <v>0</v>
      </c>
      <c r="O86" s="56">
        <f t="shared" si="4"/>
        <v>0</v>
      </c>
      <c r="Q86">
        <v>0</v>
      </c>
    </row>
    <row r="87" spans="1:17" ht="12.75">
      <c r="A87" s="11">
        <v>72</v>
      </c>
      <c r="B87" s="18" t="s">
        <v>993</v>
      </c>
      <c r="C87" s="11" t="s">
        <v>48</v>
      </c>
      <c r="D87" s="25">
        <v>9282</v>
      </c>
      <c r="M87" s="50" t="s">
        <v>31</v>
      </c>
      <c r="N87" s="56">
        <f t="shared" si="3"/>
        <v>1</v>
      </c>
      <c r="O87">
        <f t="shared" si="4"/>
        <v>0</v>
      </c>
      <c r="Q87">
        <v>0</v>
      </c>
    </row>
    <row r="88" spans="1:17" ht="12.75">
      <c r="A88" s="11">
        <v>73</v>
      </c>
      <c r="B88" s="44" t="s">
        <v>873</v>
      </c>
      <c r="C88" s="11" t="s">
        <v>593</v>
      </c>
      <c r="D88" s="25">
        <v>9255</v>
      </c>
      <c r="M88" s="50" t="s">
        <v>31</v>
      </c>
      <c r="N88" s="56">
        <f t="shared" si="3"/>
        <v>0</v>
      </c>
      <c r="O88" s="56">
        <f t="shared" si="4"/>
        <v>0</v>
      </c>
      <c r="Q88">
        <v>0</v>
      </c>
    </row>
    <row r="89" spans="1:17" ht="12.75">
      <c r="A89" s="11">
        <v>74</v>
      </c>
      <c r="B89" s="18" t="s">
        <v>1053</v>
      </c>
      <c r="C89" s="11" t="s">
        <v>44</v>
      </c>
      <c r="D89" s="25">
        <v>9222</v>
      </c>
      <c r="M89" s="11" t="s">
        <v>31</v>
      </c>
      <c r="N89" s="56">
        <f t="shared" si="3"/>
        <v>0</v>
      </c>
      <c r="O89" s="56">
        <f t="shared" si="4"/>
        <v>0</v>
      </c>
      <c r="Q89">
        <v>0</v>
      </c>
    </row>
    <row r="90" spans="1:17" ht="12.75">
      <c r="A90" s="11">
        <v>75</v>
      </c>
      <c r="B90" s="18" t="s">
        <v>878</v>
      </c>
      <c r="C90" s="11" t="s">
        <v>203</v>
      </c>
      <c r="D90" s="25">
        <v>9166</v>
      </c>
      <c r="M90" s="11" t="s">
        <v>31</v>
      </c>
      <c r="N90" s="56">
        <f t="shared" si="3"/>
        <v>0</v>
      </c>
      <c r="O90" s="56">
        <f t="shared" si="4"/>
        <v>0</v>
      </c>
      <c r="Q90">
        <v>0</v>
      </c>
    </row>
    <row r="91" spans="1:17" ht="12.75">
      <c r="A91" s="11">
        <v>76</v>
      </c>
      <c r="B91" s="18" t="s">
        <v>484</v>
      </c>
      <c r="C91" s="11" t="s">
        <v>52</v>
      </c>
      <c r="D91" s="25">
        <v>9015</v>
      </c>
      <c r="M91" s="50" t="s">
        <v>31</v>
      </c>
      <c r="N91" s="56">
        <f t="shared" si="3"/>
        <v>0</v>
      </c>
      <c r="O91" s="56">
        <f t="shared" si="4"/>
        <v>0</v>
      </c>
      <c r="Q91">
        <v>0</v>
      </c>
    </row>
    <row r="92" spans="1:17" ht="12.75">
      <c r="A92" s="11">
        <v>77</v>
      </c>
      <c r="B92" s="18" t="s">
        <v>918</v>
      </c>
      <c r="C92" s="11" t="s">
        <v>451</v>
      </c>
      <c r="D92" s="25">
        <v>9012</v>
      </c>
      <c r="M92" s="11" t="s">
        <v>31</v>
      </c>
      <c r="N92" s="56">
        <f t="shared" si="3"/>
        <v>0</v>
      </c>
      <c r="O92" s="56">
        <f t="shared" si="4"/>
        <v>0</v>
      </c>
      <c r="Q92">
        <v>0</v>
      </c>
    </row>
    <row r="93" spans="1:17" ht="12.75">
      <c r="A93" s="11">
        <v>78</v>
      </c>
      <c r="B93" s="18" t="s">
        <v>197</v>
      </c>
      <c r="C93" s="11" t="s">
        <v>26</v>
      </c>
      <c r="D93" s="25">
        <v>8946</v>
      </c>
      <c r="M93" s="50" t="s">
        <v>44</v>
      </c>
      <c r="N93" s="56">
        <f t="shared" si="3"/>
        <v>1</v>
      </c>
      <c r="O93">
        <f t="shared" si="4"/>
        <v>0</v>
      </c>
      <c r="Q93">
        <v>0</v>
      </c>
    </row>
    <row r="94" spans="1:17" ht="12.75">
      <c r="A94" s="11">
        <v>79</v>
      </c>
      <c r="B94" s="54" t="s">
        <v>813</v>
      </c>
      <c r="C94" s="11" t="s">
        <v>130</v>
      </c>
      <c r="D94" s="25">
        <v>8808</v>
      </c>
      <c r="M94" s="50" t="s">
        <v>44</v>
      </c>
      <c r="N94" s="56">
        <f t="shared" si="3"/>
        <v>0</v>
      </c>
      <c r="O94" s="56">
        <f t="shared" si="4"/>
        <v>0</v>
      </c>
      <c r="Q94">
        <v>0</v>
      </c>
    </row>
    <row r="95" spans="1:17" ht="12.75">
      <c r="A95" s="11">
        <v>80</v>
      </c>
      <c r="B95" s="54" t="s">
        <v>1054</v>
      </c>
      <c r="C95" s="50" t="s">
        <v>48</v>
      </c>
      <c r="D95" s="25">
        <v>8808</v>
      </c>
      <c r="M95" s="50" t="s">
        <v>44</v>
      </c>
      <c r="N95" s="56">
        <f t="shared" si="3"/>
        <v>0</v>
      </c>
      <c r="O95" s="56">
        <f t="shared" si="4"/>
        <v>0</v>
      </c>
      <c r="Q95">
        <v>0</v>
      </c>
    </row>
    <row r="96" spans="1:17" ht="12.75">
      <c r="A96" s="11">
        <v>81</v>
      </c>
      <c r="B96" s="18" t="s">
        <v>876</v>
      </c>
      <c r="C96" s="11" t="s">
        <v>591</v>
      </c>
      <c r="D96" s="25">
        <v>8777</v>
      </c>
      <c r="M96" s="50" t="s">
        <v>44</v>
      </c>
      <c r="N96" s="56">
        <f t="shared" si="3"/>
        <v>0</v>
      </c>
      <c r="O96" s="56">
        <f t="shared" si="4"/>
        <v>0</v>
      </c>
      <c r="Q96">
        <v>0</v>
      </c>
    </row>
    <row r="97" spans="1:17" ht="12.75">
      <c r="A97" s="11">
        <v>82</v>
      </c>
      <c r="B97" s="18" t="s">
        <v>1055</v>
      </c>
      <c r="C97" s="11" t="s">
        <v>321</v>
      </c>
      <c r="D97" s="25">
        <v>8737</v>
      </c>
      <c r="M97" s="50" t="s">
        <v>44</v>
      </c>
      <c r="N97" s="56">
        <f t="shared" si="3"/>
        <v>0</v>
      </c>
      <c r="O97" s="56">
        <f t="shared" si="4"/>
        <v>0</v>
      </c>
      <c r="Q97">
        <v>0</v>
      </c>
    </row>
    <row r="98" spans="1:17" ht="12.75">
      <c r="A98" s="11">
        <v>83</v>
      </c>
      <c r="B98" s="18" t="s">
        <v>833</v>
      </c>
      <c r="C98" s="11" t="s">
        <v>512</v>
      </c>
      <c r="D98" s="25">
        <v>8728</v>
      </c>
      <c r="M98" s="50" t="s">
        <v>44</v>
      </c>
      <c r="N98" s="56">
        <f t="shared" si="3"/>
        <v>0</v>
      </c>
      <c r="O98" s="56">
        <f t="shared" si="4"/>
        <v>0</v>
      </c>
      <c r="Q98">
        <v>0</v>
      </c>
    </row>
    <row r="99" spans="1:17" ht="12.75">
      <c r="A99" s="11">
        <v>84</v>
      </c>
      <c r="B99" s="40" t="s">
        <v>724</v>
      </c>
      <c r="C99" s="11" t="s">
        <v>593</v>
      </c>
      <c r="D99" s="25">
        <v>8644</v>
      </c>
      <c r="M99" s="11" t="s">
        <v>44</v>
      </c>
      <c r="N99" s="56">
        <f t="shared" si="3"/>
        <v>0</v>
      </c>
      <c r="O99" s="56">
        <f t="shared" si="4"/>
        <v>0</v>
      </c>
      <c r="Q99">
        <v>0</v>
      </c>
    </row>
    <row r="100" spans="1:17" ht="12.75">
      <c r="A100" s="11">
        <v>85</v>
      </c>
      <c r="B100" s="18" t="s">
        <v>444</v>
      </c>
      <c r="C100" s="50" t="s">
        <v>48</v>
      </c>
      <c r="D100" s="25">
        <v>8631</v>
      </c>
      <c r="M100" s="11" t="s">
        <v>52</v>
      </c>
      <c r="N100" s="56">
        <f t="shared" si="3"/>
        <v>1</v>
      </c>
      <c r="O100">
        <f t="shared" si="4"/>
        <v>0</v>
      </c>
      <c r="Q100">
        <v>0</v>
      </c>
    </row>
    <row r="101" spans="1:17" ht="12.75">
      <c r="A101" s="11">
        <v>86</v>
      </c>
      <c r="B101" s="18" t="s">
        <v>901</v>
      </c>
      <c r="C101" s="11" t="s">
        <v>96</v>
      </c>
      <c r="D101" s="25">
        <v>8611</v>
      </c>
      <c r="M101" s="11" t="s">
        <v>52</v>
      </c>
      <c r="N101" s="56">
        <f t="shared" si="3"/>
        <v>0</v>
      </c>
      <c r="O101" s="56">
        <f t="shared" si="4"/>
        <v>0</v>
      </c>
      <c r="Q101">
        <v>0</v>
      </c>
    </row>
    <row r="102" spans="1:17" ht="12.75">
      <c r="A102" s="11">
        <v>87</v>
      </c>
      <c r="B102" s="18" t="s">
        <v>1056</v>
      </c>
      <c r="C102" s="11" t="s">
        <v>451</v>
      </c>
      <c r="D102" s="25">
        <v>8610</v>
      </c>
      <c r="M102" s="11" t="s">
        <v>52</v>
      </c>
      <c r="N102" s="56">
        <f t="shared" si="3"/>
        <v>0</v>
      </c>
      <c r="O102" s="56">
        <f t="shared" si="4"/>
        <v>0</v>
      </c>
      <c r="Q102">
        <v>0</v>
      </c>
    </row>
    <row r="103" spans="1:17" ht="12.75">
      <c r="A103" s="11">
        <v>88</v>
      </c>
      <c r="B103" s="18" t="s">
        <v>1057</v>
      </c>
      <c r="C103" s="11" t="s">
        <v>30</v>
      </c>
      <c r="D103" s="25">
        <v>8577</v>
      </c>
      <c r="M103" s="50" t="s">
        <v>203</v>
      </c>
      <c r="N103" s="56">
        <f t="shared" si="3"/>
        <v>1</v>
      </c>
      <c r="O103">
        <f t="shared" si="4"/>
        <v>0</v>
      </c>
      <c r="Q103">
        <v>0</v>
      </c>
    </row>
    <row r="104" spans="1:17" ht="12.75">
      <c r="A104" s="11">
        <v>89</v>
      </c>
      <c r="B104" s="18" t="s">
        <v>162</v>
      </c>
      <c r="C104" s="11" t="s">
        <v>30</v>
      </c>
      <c r="D104" s="25">
        <v>8363</v>
      </c>
      <c r="M104" s="50" t="s">
        <v>203</v>
      </c>
      <c r="N104" s="56">
        <f t="shared" si="3"/>
        <v>0</v>
      </c>
      <c r="O104" s="56">
        <f t="shared" si="4"/>
        <v>0</v>
      </c>
      <c r="Q104">
        <v>0</v>
      </c>
    </row>
    <row r="105" spans="1:17" ht="12.75">
      <c r="A105" s="11">
        <v>90</v>
      </c>
      <c r="B105" s="18" t="s">
        <v>1058</v>
      </c>
      <c r="C105" s="11" t="s">
        <v>50</v>
      </c>
      <c r="D105" s="25">
        <v>8159</v>
      </c>
      <c r="M105" s="11" t="s">
        <v>203</v>
      </c>
      <c r="N105" s="56">
        <f t="shared" si="3"/>
        <v>0</v>
      </c>
      <c r="O105" s="56">
        <f t="shared" si="4"/>
        <v>0</v>
      </c>
      <c r="Q105">
        <v>0</v>
      </c>
    </row>
    <row r="106" spans="1:17" ht="12.75">
      <c r="A106" s="11">
        <v>91</v>
      </c>
      <c r="B106" s="18" t="s">
        <v>265</v>
      </c>
      <c r="C106" s="11" t="s">
        <v>50</v>
      </c>
      <c r="D106" s="25">
        <v>8069</v>
      </c>
      <c r="M106" s="11" t="s">
        <v>203</v>
      </c>
      <c r="N106" s="56">
        <f t="shared" si="3"/>
        <v>0</v>
      </c>
      <c r="O106" s="56">
        <f t="shared" si="4"/>
        <v>0</v>
      </c>
      <c r="Q106">
        <v>0</v>
      </c>
    </row>
    <row r="107" spans="1:17" ht="12.75">
      <c r="A107" s="11">
        <v>92</v>
      </c>
      <c r="B107" s="18" t="s">
        <v>737</v>
      </c>
      <c r="C107" s="11" t="s">
        <v>201</v>
      </c>
      <c r="D107" s="25">
        <v>8043</v>
      </c>
      <c r="M107" s="11" t="s">
        <v>203</v>
      </c>
      <c r="N107" s="56">
        <f t="shared" si="3"/>
        <v>0</v>
      </c>
      <c r="O107" s="56">
        <f t="shared" si="4"/>
        <v>0</v>
      </c>
      <c r="Q107">
        <v>0</v>
      </c>
    </row>
    <row r="108" spans="1:17" ht="12.75">
      <c r="A108" s="11">
        <v>93</v>
      </c>
      <c r="B108" s="18" t="s">
        <v>1059</v>
      </c>
      <c r="C108" s="11" t="s">
        <v>513</v>
      </c>
      <c r="D108" s="25">
        <v>7957</v>
      </c>
      <c r="M108" s="50" t="s">
        <v>46</v>
      </c>
      <c r="N108" s="56">
        <f t="shared" si="3"/>
        <v>1</v>
      </c>
      <c r="O108">
        <f t="shared" si="4"/>
        <v>0</v>
      </c>
      <c r="Q108">
        <v>0</v>
      </c>
    </row>
    <row r="109" spans="1:17" ht="12.75">
      <c r="A109" s="11">
        <v>94</v>
      </c>
      <c r="B109" s="18" t="s">
        <v>1060</v>
      </c>
      <c r="C109" s="11" t="s">
        <v>46</v>
      </c>
      <c r="D109" s="25">
        <v>7741</v>
      </c>
      <c r="M109" s="11" t="s">
        <v>46</v>
      </c>
      <c r="N109" s="56">
        <f t="shared" si="3"/>
        <v>0</v>
      </c>
      <c r="O109" s="56">
        <f t="shared" si="4"/>
        <v>0</v>
      </c>
      <c r="Q109">
        <v>0</v>
      </c>
    </row>
    <row r="110" spans="1:17" ht="12.75">
      <c r="A110" s="11">
        <v>95</v>
      </c>
      <c r="B110" s="18" t="s">
        <v>1061</v>
      </c>
      <c r="C110" s="11" t="s">
        <v>50</v>
      </c>
      <c r="D110" s="25">
        <v>7727</v>
      </c>
      <c r="M110" s="50" t="s">
        <v>513</v>
      </c>
      <c r="N110" s="56">
        <f t="shared" si="3"/>
        <v>1</v>
      </c>
      <c r="O110">
        <f t="shared" si="4"/>
        <v>0</v>
      </c>
      <c r="Q110">
        <v>0</v>
      </c>
    </row>
    <row r="111" spans="1:17" ht="12.75">
      <c r="A111" s="11">
        <v>96</v>
      </c>
      <c r="B111" s="18" t="s">
        <v>1062</v>
      </c>
      <c r="C111" s="11" t="s">
        <v>42</v>
      </c>
      <c r="D111" s="25">
        <v>7720</v>
      </c>
      <c r="M111" s="50" t="s">
        <v>513</v>
      </c>
      <c r="N111" s="56">
        <f t="shared" si="3"/>
        <v>0</v>
      </c>
      <c r="O111" s="56">
        <f t="shared" si="4"/>
        <v>0</v>
      </c>
      <c r="Q111">
        <v>0</v>
      </c>
    </row>
    <row r="112" spans="1:17" ht="12.75">
      <c r="A112" s="11">
        <v>97</v>
      </c>
      <c r="B112" s="18" t="s">
        <v>763</v>
      </c>
      <c r="C112" s="11" t="s">
        <v>722</v>
      </c>
      <c r="D112" s="25">
        <v>7603</v>
      </c>
      <c r="M112" s="50" t="s">
        <v>513</v>
      </c>
      <c r="N112" s="56">
        <f t="shared" si="3"/>
        <v>0</v>
      </c>
      <c r="O112" s="56">
        <f t="shared" si="4"/>
        <v>0</v>
      </c>
      <c r="Q112">
        <v>0</v>
      </c>
    </row>
    <row r="113" spans="1:17" ht="12.75">
      <c r="A113" s="11">
        <v>98</v>
      </c>
      <c r="B113" s="18" t="s">
        <v>980</v>
      </c>
      <c r="C113" s="11" t="s">
        <v>203</v>
      </c>
      <c r="D113" s="25">
        <v>7551</v>
      </c>
      <c r="M113" s="50" t="s">
        <v>513</v>
      </c>
      <c r="N113" s="56">
        <f t="shared" si="3"/>
        <v>0</v>
      </c>
      <c r="O113" s="56">
        <f t="shared" si="4"/>
        <v>0</v>
      </c>
      <c r="Q113">
        <v>0</v>
      </c>
    </row>
    <row r="114" spans="1:17" ht="12.75">
      <c r="A114" s="11">
        <v>99</v>
      </c>
      <c r="B114" s="18" t="s">
        <v>1063</v>
      </c>
      <c r="C114" s="11" t="s">
        <v>203</v>
      </c>
      <c r="D114" s="25">
        <v>7536</v>
      </c>
      <c r="M114" s="11" t="s">
        <v>513</v>
      </c>
      <c r="N114" s="56">
        <f t="shared" si="3"/>
        <v>0</v>
      </c>
      <c r="O114" s="56">
        <f t="shared" si="4"/>
        <v>0</v>
      </c>
      <c r="Q114">
        <v>0</v>
      </c>
    </row>
    <row r="115" spans="1:17" ht="12.75">
      <c r="A115" s="11">
        <v>100</v>
      </c>
      <c r="B115" s="40" t="s">
        <v>915</v>
      </c>
      <c r="C115" s="11" t="s">
        <v>201</v>
      </c>
      <c r="D115" s="25">
        <v>7435</v>
      </c>
      <c r="M115" s="50" t="s">
        <v>321</v>
      </c>
      <c r="N115" s="56">
        <f t="shared" si="3"/>
        <v>1</v>
      </c>
      <c r="O115">
        <f t="shared" si="4"/>
        <v>0</v>
      </c>
      <c r="Q115">
        <v>0</v>
      </c>
    </row>
    <row r="116" spans="1:17" ht="12.75">
      <c r="A116" s="11">
        <v>101</v>
      </c>
      <c r="B116" s="18" t="s">
        <v>1064</v>
      </c>
      <c r="C116" s="11" t="s">
        <v>52</v>
      </c>
      <c r="D116" s="25">
        <v>7414</v>
      </c>
      <c r="M116" s="11" t="s">
        <v>321</v>
      </c>
      <c r="N116" s="56">
        <f t="shared" si="3"/>
        <v>0</v>
      </c>
      <c r="O116" s="56">
        <f t="shared" si="4"/>
        <v>0</v>
      </c>
      <c r="Q116">
        <v>0</v>
      </c>
    </row>
    <row r="117" spans="1:17" ht="12.75">
      <c r="A117" s="11">
        <v>102</v>
      </c>
      <c r="B117" s="18" t="s">
        <v>727</v>
      </c>
      <c r="C117" s="11" t="s">
        <v>87</v>
      </c>
      <c r="D117" s="25">
        <v>7296</v>
      </c>
      <c r="M117" s="11" t="s">
        <v>321</v>
      </c>
      <c r="N117" s="56">
        <f t="shared" si="3"/>
        <v>0</v>
      </c>
      <c r="O117" s="56">
        <f t="shared" si="4"/>
        <v>0</v>
      </c>
      <c r="Q117">
        <v>0</v>
      </c>
    </row>
    <row r="118" spans="1:17" ht="12.75">
      <c r="A118" s="11">
        <v>103</v>
      </c>
      <c r="B118" s="18" t="s">
        <v>1065</v>
      </c>
      <c r="C118" s="11" t="s">
        <v>28</v>
      </c>
      <c r="D118" s="25">
        <v>7177</v>
      </c>
      <c r="M118" s="50" t="s">
        <v>201</v>
      </c>
      <c r="N118" s="56">
        <f t="shared" si="3"/>
        <v>1</v>
      </c>
      <c r="O118">
        <f t="shared" si="4"/>
        <v>0</v>
      </c>
      <c r="Q118">
        <v>0</v>
      </c>
    </row>
    <row r="119" spans="1:17" ht="12.75">
      <c r="A119" s="11">
        <v>104</v>
      </c>
      <c r="B119" s="18" t="s">
        <v>1004</v>
      </c>
      <c r="C119" s="11" t="s">
        <v>660</v>
      </c>
      <c r="D119" s="25">
        <v>7105</v>
      </c>
      <c r="M119" s="50" t="s">
        <v>201</v>
      </c>
      <c r="N119" s="56">
        <f t="shared" si="3"/>
        <v>0</v>
      </c>
      <c r="O119" s="56">
        <f t="shared" si="4"/>
        <v>0</v>
      </c>
      <c r="Q119">
        <v>0</v>
      </c>
    </row>
    <row r="120" spans="1:17" ht="12.75">
      <c r="A120" s="11">
        <v>105</v>
      </c>
      <c r="B120" s="18" t="s">
        <v>808</v>
      </c>
      <c r="C120" s="11" t="s">
        <v>96</v>
      </c>
      <c r="D120" s="25">
        <v>7094</v>
      </c>
      <c r="M120" s="50" t="s">
        <v>201</v>
      </c>
      <c r="N120" s="56">
        <f t="shared" si="3"/>
        <v>0</v>
      </c>
      <c r="O120" s="56">
        <f t="shared" si="4"/>
        <v>0</v>
      </c>
      <c r="Q120">
        <v>0</v>
      </c>
    </row>
    <row r="121" spans="1:17" ht="12.75">
      <c r="A121" s="11">
        <v>106</v>
      </c>
      <c r="B121" s="18" t="s">
        <v>1066</v>
      </c>
      <c r="C121" s="11" t="s">
        <v>31</v>
      </c>
      <c r="D121" s="25">
        <v>7001</v>
      </c>
      <c r="M121" s="11" t="s">
        <v>201</v>
      </c>
      <c r="N121" s="56">
        <f t="shared" si="3"/>
        <v>0</v>
      </c>
      <c r="O121" s="56">
        <f t="shared" si="4"/>
        <v>0</v>
      </c>
      <c r="Q121">
        <v>0</v>
      </c>
    </row>
    <row r="122" spans="1:17" ht="12.75">
      <c r="A122" s="11">
        <v>107</v>
      </c>
      <c r="B122" s="18" t="s">
        <v>271</v>
      </c>
      <c r="C122" s="11" t="s">
        <v>42</v>
      </c>
      <c r="D122" s="25">
        <v>6920</v>
      </c>
      <c r="M122" s="11" t="s">
        <v>201</v>
      </c>
      <c r="N122" s="56">
        <f t="shared" si="3"/>
        <v>0</v>
      </c>
      <c r="O122" s="56">
        <f t="shared" si="4"/>
        <v>0</v>
      </c>
      <c r="Q122">
        <v>0</v>
      </c>
    </row>
    <row r="123" spans="1:17" ht="12.75">
      <c r="A123" s="11">
        <v>108</v>
      </c>
      <c r="B123" s="18" t="s">
        <v>1067</v>
      </c>
      <c r="C123" s="11" t="s">
        <v>395</v>
      </c>
      <c r="D123" s="25">
        <v>6911</v>
      </c>
      <c r="M123" s="50" t="s">
        <v>38</v>
      </c>
      <c r="N123" s="56">
        <f t="shared" si="3"/>
        <v>1</v>
      </c>
      <c r="O123">
        <f t="shared" si="4"/>
        <v>0</v>
      </c>
      <c r="Q123">
        <v>0</v>
      </c>
    </row>
    <row r="124" spans="1:17" ht="12.75">
      <c r="A124" s="11">
        <v>109</v>
      </c>
      <c r="B124" s="18" t="s">
        <v>1068</v>
      </c>
      <c r="C124" s="11" t="s">
        <v>395</v>
      </c>
      <c r="D124" s="25">
        <v>6819</v>
      </c>
      <c r="M124" s="50" t="s">
        <v>38</v>
      </c>
      <c r="N124" s="56">
        <f t="shared" si="3"/>
        <v>0</v>
      </c>
      <c r="O124" s="56">
        <f t="shared" si="4"/>
        <v>0</v>
      </c>
      <c r="Q124">
        <v>0</v>
      </c>
    </row>
    <row r="125" spans="1:17" ht="12.75">
      <c r="A125" s="11">
        <v>110</v>
      </c>
      <c r="B125" s="18" t="s">
        <v>1069</v>
      </c>
      <c r="C125" s="11" t="s">
        <v>512</v>
      </c>
      <c r="D125" s="25">
        <v>6566</v>
      </c>
      <c r="M125" s="50" t="s">
        <v>38</v>
      </c>
      <c r="N125" s="56">
        <f t="shared" si="3"/>
        <v>0</v>
      </c>
      <c r="O125" s="56">
        <f t="shared" si="4"/>
        <v>0</v>
      </c>
      <c r="Q125">
        <v>0</v>
      </c>
    </row>
    <row r="126" spans="1:17" ht="12.75">
      <c r="A126" s="11">
        <v>111</v>
      </c>
      <c r="B126" s="18" t="s">
        <v>1070</v>
      </c>
      <c r="C126" s="11" t="s">
        <v>128</v>
      </c>
      <c r="D126" s="25">
        <v>6172</v>
      </c>
      <c r="M126" s="11" t="s">
        <v>38</v>
      </c>
      <c r="N126" s="56">
        <f t="shared" si="3"/>
        <v>0</v>
      </c>
      <c r="O126" s="56">
        <f t="shared" si="4"/>
        <v>0</v>
      </c>
      <c r="Q126">
        <v>0</v>
      </c>
    </row>
    <row r="127" spans="1:17" ht="12.75">
      <c r="A127" s="11">
        <v>112</v>
      </c>
      <c r="B127" s="18" t="s">
        <v>1001</v>
      </c>
      <c r="C127" s="11" t="s">
        <v>52</v>
      </c>
      <c r="D127" s="25">
        <v>6065</v>
      </c>
      <c r="M127" s="50" t="s">
        <v>90</v>
      </c>
      <c r="N127" s="56">
        <f t="shared" si="3"/>
        <v>1</v>
      </c>
      <c r="O127">
        <f t="shared" si="4"/>
        <v>0</v>
      </c>
      <c r="Q127">
        <v>0</v>
      </c>
    </row>
    <row r="128" spans="1:17" ht="12.75">
      <c r="A128" s="11">
        <v>113</v>
      </c>
      <c r="B128" s="18" t="s">
        <v>1071</v>
      </c>
      <c r="C128" s="11" t="s">
        <v>38</v>
      </c>
      <c r="D128" s="25">
        <v>5500</v>
      </c>
      <c r="M128" s="50" t="s">
        <v>90</v>
      </c>
      <c r="N128" s="56">
        <f t="shared" si="3"/>
        <v>0</v>
      </c>
      <c r="O128" s="56">
        <f t="shared" si="4"/>
        <v>0</v>
      </c>
      <c r="Q128">
        <v>0</v>
      </c>
    </row>
    <row r="129" spans="1:17" ht="12.75">
      <c r="A129" s="11">
        <v>114</v>
      </c>
      <c r="B129" s="40" t="s">
        <v>751</v>
      </c>
      <c r="C129" s="11" t="s">
        <v>128</v>
      </c>
      <c r="D129" s="25">
        <v>5168</v>
      </c>
      <c r="M129" s="50" t="s">
        <v>90</v>
      </c>
      <c r="N129" s="56">
        <f t="shared" si="3"/>
        <v>0</v>
      </c>
      <c r="O129" s="56">
        <f t="shared" si="4"/>
        <v>0</v>
      </c>
      <c r="Q129">
        <v>0</v>
      </c>
    </row>
    <row r="130" spans="1:17" ht="12.75">
      <c r="A130" s="11">
        <v>115</v>
      </c>
      <c r="B130" s="18" t="s">
        <v>1072</v>
      </c>
      <c r="C130" s="11" t="s">
        <v>128</v>
      </c>
      <c r="D130" s="25">
        <v>4987</v>
      </c>
      <c r="M130" s="11" t="s">
        <v>90</v>
      </c>
      <c r="N130" s="56">
        <f t="shared" si="3"/>
        <v>0</v>
      </c>
      <c r="O130" s="56">
        <f t="shared" si="4"/>
        <v>0</v>
      </c>
      <c r="Q130">
        <v>0</v>
      </c>
    </row>
    <row r="131" spans="1:17" ht="12.75">
      <c r="A131" s="11">
        <v>116</v>
      </c>
      <c r="B131" s="18" t="s">
        <v>1073</v>
      </c>
      <c r="C131" s="11" t="s">
        <v>1037</v>
      </c>
      <c r="D131" s="25">
        <v>4129</v>
      </c>
      <c r="M131" s="50" t="s">
        <v>28</v>
      </c>
      <c r="N131" s="56">
        <f t="shared" si="3"/>
        <v>1</v>
      </c>
      <c r="O131">
        <f t="shared" si="4"/>
        <v>0</v>
      </c>
      <c r="Q131">
        <v>0</v>
      </c>
    </row>
    <row r="132" spans="1:17" ht="12.75">
      <c r="A132" s="11">
        <v>117</v>
      </c>
      <c r="B132" s="18" t="s">
        <v>1074</v>
      </c>
      <c r="C132" s="11" t="s">
        <v>660</v>
      </c>
      <c r="D132" s="25">
        <v>3681</v>
      </c>
      <c r="M132" s="11" t="s">
        <v>28</v>
      </c>
      <c r="N132" s="56">
        <f t="shared" si="3"/>
        <v>0</v>
      </c>
      <c r="O132" s="56">
        <f t="shared" si="4"/>
        <v>0</v>
      </c>
      <c r="Q132">
        <v>0</v>
      </c>
    </row>
    <row r="133" spans="1:17" ht="12.75">
      <c r="A133" s="11">
        <v>118</v>
      </c>
      <c r="B133" s="18" t="s">
        <v>1075</v>
      </c>
      <c r="C133" s="11" t="s">
        <v>87</v>
      </c>
      <c r="D133" s="25">
        <v>249</v>
      </c>
      <c r="M133" s="11" t="s">
        <v>28</v>
      </c>
      <c r="N133" s="56">
        <f t="shared" si="3"/>
        <v>0</v>
      </c>
      <c r="O133" s="56">
        <f t="shared" si="4"/>
        <v>0</v>
      </c>
      <c r="Q133">
        <v>0</v>
      </c>
    </row>
    <row r="134" spans="2:14" ht="12.75">
      <c r="B134" s="18"/>
      <c r="N134" s="56">
        <f>SUM(N16:N133)</f>
        <v>31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C8" sqref="C8"/>
    </sheetView>
  </sheetViews>
  <sheetFormatPr defaultColWidth="9.140625" defaultRowHeight="12.75"/>
  <cols>
    <col min="1" max="1" width="6.7109375" style="0" customWidth="1"/>
    <col min="2" max="2" width="28.7109375" style="0" customWidth="1"/>
    <col min="3" max="3" width="5.421875" style="0" customWidth="1"/>
    <col min="4" max="4" width="6.57421875" style="1" customWidth="1"/>
    <col min="5" max="5" width="9.7109375" style="0" customWidth="1"/>
    <col min="6" max="6" width="10.00390625" style="0" customWidth="1"/>
    <col min="7" max="7" width="6.57421875" style="0" customWidth="1"/>
    <col min="9" max="9" width="6.57421875" style="0" customWidth="1"/>
    <col min="10" max="10" width="6.421875" style="0" customWidth="1"/>
  </cols>
  <sheetData>
    <row r="1" ht="21" customHeight="1">
      <c r="A1" s="2" t="s">
        <v>77</v>
      </c>
    </row>
    <row r="2" spans="1:8" ht="12.75" customHeight="1">
      <c r="A2" s="2" t="s">
        <v>78</v>
      </c>
      <c r="F2" s="3" t="s">
        <v>2</v>
      </c>
      <c r="G2" t="s">
        <v>3</v>
      </c>
      <c r="H2" t="s">
        <v>4</v>
      </c>
    </row>
    <row r="3" spans="1:8" ht="12.75" customHeight="1">
      <c r="A3" s="2"/>
      <c r="F3" s="3" t="s">
        <v>5</v>
      </c>
      <c r="G3" t="s">
        <v>6</v>
      </c>
      <c r="H3" t="s">
        <v>79</v>
      </c>
    </row>
    <row r="4" spans="1:8" ht="12.75">
      <c r="A4" t="s">
        <v>80</v>
      </c>
      <c r="C4" s="4">
        <v>34</v>
      </c>
      <c r="D4" s="4" t="s">
        <v>9</v>
      </c>
      <c r="F4" s="3" t="s">
        <v>10</v>
      </c>
      <c r="G4" t="s">
        <v>11</v>
      </c>
      <c r="H4" t="s">
        <v>81</v>
      </c>
    </row>
    <row r="5" spans="3:8" ht="12.75">
      <c r="C5" s="4">
        <v>5</v>
      </c>
      <c r="D5" s="4" t="s">
        <v>12</v>
      </c>
      <c r="F5" s="3" t="s">
        <v>13</v>
      </c>
      <c r="G5" t="s">
        <v>14</v>
      </c>
      <c r="H5" t="s">
        <v>7</v>
      </c>
    </row>
    <row r="6" spans="3:8" ht="12.75">
      <c r="C6" s="4">
        <v>5</v>
      </c>
      <c r="D6" s="5" t="s">
        <v>15</v>
      </c>
      <c r="F6" s="3" t="s">
        <v>82</v>
      </c>
      <c r="G6" t="s">
        <v>83</v>
      </c>
      <c r="H6" t="s">
        <v>84</v>
      </c>
    </row>
    <row r="7" spans="3:4" ht="12.75">
      <c r="C7" s="4">
        <f>F30</f>
        <v>15</v>
      </c>
      <c r="D7" s="5" t="s">
        <v>16</v>
      </c>
    </row>
    <row r="15" spans="1:10" ht="12.75">
      <c r="A15" s="2" t="s">
        <v>17</v>
      </c>
      <c r="B15" s="2" t="s">
        <v>18</v>
      </c>
      <c r="C15" s="6" t="s">
        <v>19</v>
      </c>
      <c r="D15" s="6" t="s">
        <v>20</v>
      </c>
      <c r="F15" s="7" t="s">
        <v>21</v>
      </c>
      <c r="G15" s="6" t="s">
        <v>19</v>
      </c>
      <c r="H15" s="6" t="s">
        <v>22</v>
      </c>
      <c r="I15" s="6" t="s">
        <v>23</v>
      </c>
      <c r="J15" s="8" t="s">
        <v>24</v>
      </c>
    </row>
    <row r="16" spans="1:10" ht="12.75">
      <c r="A16" s="9">
        <v>1</v>
      </c>
      <c r="B16" s="10" t="s">
        <v>85</v>
      </c>
      <c r="C16" s="9" t="s">
        <v>26</v>
      </c>
      <c r="D16" s="1">
        <v>4574</v>
      </c>
      <c r="F16" s="11">
        <v>1</v>
      </c>
      <c r="G16" s="11" t="s">
        <v>28</v>
      </c>
      <c r="H16" s="12">
        <f aca="true" t="shared" si="0" ref="H16:H30">J16/I16/$C$5</f>
        <v>773.6</v>
      </c>
      <c r="I16" s="11">
        <f aca="true" t="shared" si="1" ref="I16:I30">COUNTIF($C$16:$D$128,G16)</f>
        <v>1</v>
      </c>
      <c r="J16" s="3">
        <f aca="true" t="shared" si="2" ref="J16:J30">SUMIF($C$16:$D$128,G16,$D$16:$D$128)</f>
        <v>3868</v>
      </c>
    </row>
    <row r="17" spans="1:10" ht="12.75">
      <c r="A17" s="13">
        <v>2</v>
      </c>
      <c r="B17" s="14" t="s">
        <v>29</v>
      </c>
      <c r="C17" s="13" t="s">
        <v>30</v>
      </c>
      <c r="D17" s="1">
        <v>4368</v>
      </c>
      <c r="F17" s="11">
        <v>2</v>
      </c>
      <c r="G17" s="15" t="s">
        <v>31</v>
      </c>
      <c r="H17" s="12">
        <f t="shared" si="0"/>
        <v>676.55</v>
      </c>
      <c r="I17" s="11">
        <f t="shared" si="1"/>
        <v>4</v>
      </c>
      <c r="J17" s="3">
        <f t="shared" si="2"/>
        <v>13531</v>
      </c>
    </row>
    <row r="18" spans="1:10" ht="12.75">
      <c r="A18" s="16">
        <v>3</v>
      </c>
      <c r="B18" s="17" t="s">
        <v>36</v>
      </c>
      <c r="C18" s="16" t="s">
        <v>28</v>
      </c>
      <c r="D18" s="1">
        <v>3868</v>
      </c>
      <c r="F18" s="11">
        <v>3</v>
      </c>
      <c r="G18" s="11" t="s">
        <v>26</v>
      </c>
      <c r="H18" s="12">
        <f t="shared" si="0"/>
        <v>600.1</v>
      </c>
      <c r="I18" s="11">
        <f t="shared" si="1"/>
        <v>4</v>
      </c>
      <c r="J18" s="3">
        <f t="shared" si="2"/>
        <v>12002</v>
      </c>
    </row>
    <row r="19" spans="1:10" ht="12.75">
      <c r="A19" s="11">
        <v>4</v>
      </c>
      <c r="B19" s="18" t="s">
        <v>86</v>
      </c>
      <c r="C19" s="11" t="s">
        <v>31</v>
      </c>
      <c r="D19" s="1">
        <v>3721</v>
      </c>
      <c r="F19" s="11">
        <v>4</v>
      </c>
      <c r="G19" s="15" t="s">
        <v>87</v>
      </c>
      <c r="H19" s="12">
        <f t="shared" si="0"/>
        <v>597</v>
      </c>
      <c r="I19" s="11">
        <f t="shared" si="1"/>
        <v>1</v>
      </c>
      <c r="J19" s="3">
        <f t="shared" si="2"/>
        <v>2985</v>
      </c>
    </row>
    <row r="20" spans="1:10" ht="12.75">
      <c r="A20" s="11">
        <v>5</v>
      </c>
      <c r="B20" s="18" t="s">
        <v>88</v>
      </c>
      <c r="C20" s="11" t="s">
        <v>31</v>
      </c>
      <c r="D20" s="1">
        <v>3515</v>
      </c>
      <c r="F20" s="11">
        <v>5</v>
      </c>
      <c r="G20" s="11" t="s">
        <v>30</v>
      </c>
      <c r="H20" s="12">
        <f t="shared" si="0"/>
        <v>539.05</v>
      </c>
      <c r="I20" s="11">
        <f t="shared" si="1"/>
        <v>4</v>
      </c>
      <c r="J20" s="3">
        <f t="shared" si="2"/>
        <v>10781</v>
      </c>
    </row>
    <row r="21" spans="1:10" ht="12.75">
      <c r="A21" s="11">
        <v>6</v>
      </c>
      <c r="B21" s="18" t="s">
        <v>89</v>
      </c>
      <c r="C21" s="11" t="s">
        <v>31</v>
      </c>
      <c r="D21" s="1">
        <v>3456</v>
      </c>
      <c r="F21" s="11">
        <v>6</v>
      </c>
      <c r="G21" s="15" t="s">
        <v>90</v>
      </c>
      <c r="H21" s="12">
        <f t="shared" si="0"/>
        <v>538.2</v>
      </c>
      <c r="I21" s="11">
        <f t="shared" si="1"/>
        <v>1</v>
      </c>
      <c r="J21" s="3">
        <f t="shared" si="2"/>
        <v>2691</v>
      </c>
    </row>
    <row r="22" spans="1:10" ht="12.75">
      <c r="A22" s="11">
        <v>7</v>
      </c>
      <c r="B22" s="18" t="s">
        <v>45</v>
      </c>
      <c r="C22" s="11" t="s">
        <v>26</v>
      </c>
      <c r="D22" s="1">
        <v>3427</v>
      </c>
      <c r="F22" s="11">
        <v>7</v>
      </c>
      <c r="G22" s="11" t="s">
        <v>44</v>
      </c>
      <c r="H22" s="12">
        <f t="shared" si="0"/>
        <v>479.45</v>
      </c>
      <c r="I22" s="11">
        <f t="shared" si="1"/>
        <v>4</v>
      </c>
      <c r="J22" s="3">
        <f t="shared" si="2"/>
        <v>9589</v>
      </c>
    </row>
    <row r="23" spans="1:10" ht="12.75">
      <c r="A23" s="11">
        <v>8</v>
      </c>
      <c r="B23" s="18" t="s">
        <v>91</v>
      </c>
      <c r="C23" s="11" t="s">
        <v>48</v>
      </c>
      <c r="D23" s="1">
        <v>3309</v>
      </c>
      <c r="F23" s="11">
        <v>8</v>
      </c>
      <c r="G23" s="15" t="s">
        <v>39</v>
      </c>
      <c r="H23" s="12">
        <f t="shared" si="0"/>
        <v>473.25</v>
      </c>
      <c r="I23" s="11">
        <f t="shared" si="1"/>
        <v>4</v>
      </c>
      <c r="J23" s="3">
        <f t="shared" si="2"/>
        <v>9465</v>
      </c>
    </row>
    <row r="24" spans="1:10" ht="12.75">
      <c r="A24" s="11">
        <v>9</v>
      </c>
      <c r="B24" s="18" t="s">
        <v>92</v>
      </c>
      <c r="C24" s="11" t="s">
        <v>39</v>
      </c>
      <c r="D24" s="1">
        <v>3274</v>
      </c>
      <c r="F24" s="11">
        <v>9</v>
      </c>
      <c r="G24" s="15" t="s">
        <v>48</v>
      </c>
      <c r="H24" s="12">
        <f t="shared" si="0"/>
        <v>466.2</v>
      </c>
      <c r="I24" s="11">
        <f t="shared" si="1"/>
        <v>2</v>
      </c>
      <c r="J24" s="3">
        <f t="shared" si="2"/>
        <v>4662</v>
      </c>
    </row>
    <row r="25" spans="1:10" ht="12.75">
      <c r="A25" s="11">
        <v>10</v>
      </c>
      <c r="B25" s="18" t="s">
        <v>93</v>
      </c>
      <c r="C25" s="11" t="s">
        <v>30</v>
      </c>
      <c r="D25" s="1">
        <v>3250</v>
      </c>
      <c r="F25" s="11">
        <v>10</v>
      </c>
      <c r="G25" s="15" t="s">
        <v>46</v>
      </c>
      <c r="H25" s="12">
        <f t="shared" si="0"/>
        <v>410.8</v>
      </c>
      <c r="I25" s="11">
        <f t="shared" si="1"/>
        <v>1</v>
      </c>
      <c r="J25" s="3">
        <f t="shared" si="2"/>
        <v>2054</v>
      </c>
    </row>
    <row r="26" spans="1:10" ht="12.75">
      <c r="A26" s="11">
        <v>11</v>
      </c>
      <c r="B26" s="18" t="s">
        <v>94</v>
      </c>
      <c r="C26" s="11" t="s">
        <v>87</v>
      </c>
      <c r="D26" s="1">
        <v>2985</v>
      </c>
      <c r="F26" s="11">
        <v>11</v>
      </c>
      <c r="G26" s="11" t="s">
        <v>33</v>
      </c>
      <c r="H26" s="12">
        <f t="shared" si="0"/>
        <v>379.46666666666664</v>
      </c>
      <c r="I26" s="11">
        <f t="shared" si="1"/>
        <v>3</v>
      </c>
      <c r="J26" s="3">
        <f t="shared" si="2"/>
        <v>5692</v>
      </c>
    </row>
    <row r="27" spans="1:10" ht="12.75">
      <c r="A27" s="11">
        <v>12</v>
      </c>
      <c r="B27" s="18" t="s">
        <v>95</v>
      </c>
      <c r="C27" s="11" t="s">
        <v>44</v>
      </c>
      <c r="D27" s="1">
        <v>2971</v>
      </c>
      <c r="F27" s="11">
        <v>12</v>
      </c>
      <c r="G27" s="11" t="s">
        <v>96</v>
      </c>
      <c r="H27" s="12">
        <f t="shared" si="0"/>
        <v>311.8</v>
      </c>
      <c r="I27" s="11">
        <f t="shared" si="1"/>
        <v>1</v>
      </c>
      <c r="J27" s="3">
        <f t="shared" si="2"/>
        <v>1559</v>
      </c>
    </row>
    <row r="28" spans="1:10" ht="12.75">
      <c r="A28" s="11">
        <v>13</v>
      </c>
      <c r="B28" s="18" t="s">
        <v>97</v>
      </c>
      <c r="C28" s="11" t="s">
        <v>31</v>
      </c>
      <c r="D28" s="1">
        <v>2839</v>
      </c>
      <c r="F28" s="11">
        <v>13</v>
      </c>
      <c r="G28" s="11" t="s">
        <v>52</v>
      </c>
      <c r="H28" s="12">
        <f t="shared" si="0"/>
        <v>303</v>
      </c>
      <c r="I28" s="11">
        <f t="shared" si="1"/>
        <v>1</v>
      </c>
      <c r="J28" s="3">
        <f t="shared" si="2"/>
        <v>1515</v>
      </c>
    </row>
    <row r="29" spans="1:10" ht="12.75">
      <c r="A29" s="11">
        <v>14</v>
      </c>
      <c r="B29" s="18" t="s">
        <v>98</v>
      </c>
      <c r="C29" s="11" t="s">
        <v>90</v>
      </c>
      <c r="D29" s="1">
        <v>2691</v>
      </c>
      <c r="F29" s="11">
        <v>14</v>
      </c>
      <c r="G29" s="11" t="s">
        <v>35</v>
      </c>
      <c r="H29" s="12">
        <f t="shared" si="0"/>
        <v>273.6</v>
      </c>
      <c r="I29" s="11">
        <f t="shared" si="1"/>
        <v>1</v>
      </c>
      <c r="J29" s="3">
        <f t="shared" si="2"/>
        <v>1368</v>
      </c>
    </row>
    <row r="30" spans="1:10" ht="12.75">
      <c r="A30" s="11">
        <v>15</v>
      </c>
      <c r="B30" s="18" t="s">
        <v>62</v>
      </c>
      <c r="C30" s="11" t="s">
        <v>44</v>
      </c>
      <c r="D30" s="1">
        <v>2603</v>
      </c>
      <c r="F30" s="11">
        <v>15</v>
      </c>
      <c r="G30" s="11" t="s">
        <v>99</v>
      </c>
      <c r="H30" s="12">
        <f t="shared" si="0"/>
        <v>216.1</v>
      </c>
      <c r="I30" s="11">
        <f t="shared" si="1"/>
        <v>2</v>
      </c>
      <c r="J30" s="3">
        <f t="shared" si="2"/>
        <v>2161</v>
      </c>
    </row>
    <row r="31" spans="1:4" ht="12.75">
      <c r="A31" s="11">
        <v>16</v>
      </c>
      <c r="B31" s="18" t="s">
        <v>54</v>
      </c>
      <c r="C31" s="11" t="s">
        <v>33</v>
      </c>
      <c r="D31" s="1">
        <v>2574</v>
      </c>
    </row>
    <row r="32" spans="1:10" ht="12.75">
      <c r="A32" s="11">
        <v>17</v>
      </c>
      <c r="B32" s="18" t="s">
        <v>100</v>
      </c>
      <c r="C32" s="11" t="s">
        <v>44</v>
      </c>
      <c r="D32" s="1">
        <v>2456</v>
      </c>
      <c r="H32" s="19" t="s">
        <v>55</v>
      </c>
      <c r="I32" s="20">
        <v>0</v>
      </c>
      <c r="J32" s="21">
        <f aca="true" t="shared" si="3" ref="J32:J37">I32/I$38</f>
        <v>0</v>
      </c>
    </row>
    <row r="33" spans="1:10" ht="12.75">
      <c r="A33" s="11">
        <v>18</v>
      </c>
      <c r="B33" s="18" t="s">
        <v>101</v>
      </c>
      <c r="C33" s="11" t="s">
        <v>39</v>
      </c>
      <c r="D33" s="1">
        <v>2250</v>
      </c>
      <c r="H33" s="19" t="s">
        <v>57</v>
      </c>
      <c r="I33" s="20">
        <f>I27</f>
        <v>1</v>
      </c>
      <c r="J33" s="21">
        <f t="shared" si="3"/>
        <v>0.029411764705882353</v>
      </c>
    </row>
    <row r="34" spans="1:10" ht="12.75">
      <c r="A34" s="11">
        <v>19</v>
      </c>
      <c r="B34" s="18" t="s">
        <v>60</v>
      </c>
      <c r="C34" s="11" t="s">
        <v>33</v>
      </c>
      <c r="D34" s="1">
        <v>2147</v>
      </c>
      <c r="H34" s="19" t="s">
        <v>59</v>
      </c>
      <c r="I34" s="20">
        <f>I17+I19+I20+I21+I22+I24+I25+I26+I28+I29</f>
        <v>22</v>
      </c>
      <c r="J34" s="21">
        <f t="shared" si="3"/>
        <v>0.6470588235294118</v>
      </c>
    </row>
    <row r="35" spans="1:10" ht="12.75">
      <c r="A35" s="11">
        <v>20</v>
      </c>
      <c r="B35" s="18" t="s">
        <v>69</v>
      </c>
      <c r="C35" s="11" t="s">
        <v>46</v>
      </c>
      <c r="D35" s="1">
        <v>2054</v>
      </c>
      <c r="H35" s="19" t="s">
        <v>61</v>
      </c>
      <c r="I35" s="20">
        <f>I18+I23</f>
        <v>8</v>
      </c>
      <c r="J35" s="21">
        <f t="shared" si="3"/>
        <v>0.23529411764705882</v>
      </c>
    </row>
    <row r="36" spans="1:10" ht="12.75">
      <c r="A36" s="11">
        <v>21</v>
      </c>
      <c r="B36" s="18" t="s">
        <v>51</v>
      </c>
      <c r="C36" s="11" t="s">
        <v>39</v>
      </c>
      <c r="D36" s="1">
        <v>2044</v>
      </c>
      <c r="H36" s="19" t="s">
        <v>63</v>
      </c>
      <c r="I36" s="20">
        <f>I16+I30</f>
        <v>3</v>
      </c>
      <c r="J36" s="21">
        <f t="shared" si="3"/>
        <v>0.08823529411764706</v>
      </c>
    </row>
    <row r="37" spans="1:10" ht="12.75">
      <c r="A37" s="11">
        <v>22</v>
      </c>
      <c r="B37" s="18" t="s">
        <v>102</v>
      </c>
      <c r="C37" s="11" t="s">
        <v>26</v>
      </c>
      <c r="D37" s="1">
        <v>2030</v>
      </c>
      <c r="H37" s="22" t="s">
        <v>65</v>
      </c>
      <c r="I37" s="20">
        <v>0</v>
      </c>
      <c r="J37" s="21">
        <f t="shared" si="3"/>
        <v>0</v>
      </c>
    </row>
    <row r="38" spans="1:10" ht="12.75">
      <c r="A38" s="11">
        <v>23</v>
      </c>
      <c r="B38" s="18" t="s">
        <v>103</v>
      </c>
      <c r="C38" s="11" t="s">
        <v>26</v>
      </c>
      <c r="D38" s="1">
        <v>1971</v>
      </c>
      <c r="I38" s="4">
        <f>SUM(I32:I37)</f>
        <v>34</v>
      </c>
      <c r="J38" s="23">
        <f>SUM(J32:J37)</f>
        <v>1</v>
      </c>
    </row>
    <row r="39" spans="1:8" ht="12.75">
      <c r="A39" s="11">
        <v>24</v>
      </c>
      <c r="B39" s="18" t="s">
        <v>104</v>
      </c>
      <c r="C39" s="11" t="s">
        <v>39</v>
      </c>
      <c r="D39" s="1">
        <v>1897</v>
      </c>
      <c r="F39" s="11"/>
      <c r="G39" s="15"/>
      <c r="H39" s="24"/>
    </row>
    <row r="40" spans="1:8" ht="12.75">
      <c r="A40" s="11">
        <v>25</v>
      </c>
      <c r="B40" s="18" t="s">
        <v>105</v>
      </c>
      <c r="C40" s="11" t="s">
        <v>30</v>
      </c>
      <c r="D40" s="1">
        <v>1883</v>
      </c>
      <c r="F40" s="11"/>
      <c r="G40" s="15"/>
      <c r="H40" s="24"/>
    </row>
    <row r="41" spans="1:8" ht="12.75">
      <c r="A41" s="11">
        <v>26</v>
      </c>
      <c r="B41" s="18" t="s">
        <v>106</v>
      </c>
      <c r="C41" s="11" t="s">
        <v>44</v>
      </c>
      <c r="D41" s="1">
        <v>1559</v>
      </c>
      <c r="F41" s="11"/>
      <c r="G41" s="11"/>
      <c r="H41" s="24"/>
    </row>
    <row r="42" spans="1:8" ht="12.75">
      <c r="A42" s="11">
        <v>27</v>
      </c>
      <c r="B42" s="18" t="s">
        <v>107</v>
      </c>
      <c r="C42" s="11" t="s">
        <v>96</v>
      </c>
      <c r="D42" s="1">
        <v>1559</v>
      </c>
      <c r="F42" s="11"/>
      <c r="G42" s="11"/>
      <c r="H42" s="24"/>
    </row>
    <row r="43" spans="1:8" ht="12.75">
      <c r="A43" s="11">
        <v>28</v>
      </c>
      <c r="B43" s="18" t="s">
        <v>76</v>
      </c>
      <c r="C43" s="11" t="s">
        <v>52</v>
      </c>
      <c r="D43" s="1">
        <v>1515</v>
      </c>
      <c r="F43" s="11"/>
      <c r="G43" s="11"/>
      <c r="H43" s="24"/>
    </row>
    <row r="44" spans="1:8" ht="12.75">
      <c r="A44" s="11">
        <v>29</v>
      </c>
      <c r="B44" s="18" t="s">
        <v>70</v>
      </c>
      <c r="C44" s="11" t="s">
        <v>48</v>
      </c>
      <c r="D44" s="1">
        <v>1353</v>
      </c>
      <c r="F44" s="11"/>
      <c r="G44" s="15"/>
      <c r="H44" s="24"/>
    </row>
    <row r="45" spans="1:7" ht="12.75">
      <c r="A45" s="11">
        <v>30</v>
      </c>
      <c r="B45" s="18" t="s">
        <v>108</v>
      </c>
      <c r="C45" s="11" t="s">
        <v>35</v>
      </c>
      <c r="D45" s="1">
        <v>1368</v>
      </c>
      <c r="G45" s="11"/>
    </row>
    <row r="46" spans="1:7" ht="12.75">
      <c r="A46" s="11">
        <v>31</v>
      </c>
      <c r="B46" s="18" t="s">
        <v>109</v>
      </c>
      <c r="C46" s="11" t="s">
        <v>30</v>
      </c>
      <c r="D46" s="1">
        <v>1280</v>
      </c>
      <c r="G46" s="15"/>
    </row>
    <row r="47" spans="1:7" ht="12.75">
      <c r="A47" s="11">
        <v>32</v>
      </c>
      <c r="B47" s="18" t="s">
        <v>110</v>
      </c>
      <c r="C47" s="11" t="s">
        <v>99</v>
      </c>
      <c r="D47" s="1">
        <v>1279</v>
      </c>
      <c r="G47" s="11"/>
    </row>
    <row r="48" spans="1:7" ht="12.75">
      <c r="A48" s="11">
        <v>33</v>
      </c>
      <c r="B48" s="18" t="s">
        <v>111</v>
      </c>
      <c r="C48" s="11" t="s">
        <v>33</v>
      </c>
      <c r="D48" s="1">
        <v>971</v>
      </c>
      <c r="G48" s="15"/>
    </row>
    <row r="49" spans="1:7" ht="12.75">
      <c r="A49" s="11">
        <v>34</v>
      </c>
      <c r="B49" s="18" t="s">
        <v>112</v>
      </c>
      <c r="C49" s="11" t="s">
        <v>99</v>
      </c>
      <c r="D49" s="1">
        <v>882</v>
      </c>
      <c r="G49" s="1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115"/>
  <sheetViews>
    <sheetView workbookViewId="0" topLeftCell="A7">
      <selection activeCell="H20" sqref="H20"/>
    </sheetView>
  </sheetViews>
  <sheetFormatPr defaultColWidth="9.140625" defaultRowHeight="12.75"/>
  <cols>
    <col min="1" max="1" width="6.7109375" style="11" customWidth="1"/>
    <col min="2" max="2" width="28.7109375" style="0" customWidth="1"/>
    <col min="3" max="3" width="5.421875" style="11" customWidth="1"/>
    <col min="4" max="4" width="9.7109375" style="25" customWidth="1"/>
    <col min="5" max="6" width="9.7109375" style="0" customWidth="1"/>
    <col min="7" max="7" width="9.28125" style="11" customWidth="1"/>
    <col min="8" max="8" width="20.28125" style="0" customWidth="1"/>
    <col min="9" max="9" width="6.57421875" style="0" customWidth="1"/>
    <col min="13" max="17" width="0" style="0" hidden="1" customWidth="1"/>
  </cols>
  <sheetData>
    <row r="1" spans="1:7" s="2" customFormat="1" ht="21" customHeight="1">
      <c r="A1" s="34" t="s">
        <v>1076</v>
      </c>
      <c r="C1" s="6"/>
      <c r="D1" s="39"/>
      <c r="G1" s="6"/>
    </row>
    <row r="2" spans="1:12" s="2" customFormat="1" ht="12.75" customHeight="1">
      <c r="A2" s="45" t="s">
        <v>1077</v>
      </c>
      <c r="B2" s="46"/>
      <c r="C2" s="6"/>
      <c r="D2" s="39"/>
      <c r="F2" s="3" t="s">
        <v>2</v>
      </c>
      <c r="G2" s="50" t="s">
        <v>1078</v>
      </c>
      <c r="H2" s="40" t="s">
        <v>697</v>
      </c>
      <c r="I2" s="40" t="s">
        <v>1079</v>
      </c>
      <c r="L2" s="2" t="s">
        <v>1080</v>
      </c>
    </row>
    <row r="3" spans="3:13" ht="12.75">
      <c r="C3" s="40"/>
      <c r="F3" s="3" t="s">
        <v>5</v>
      </c>
      <c r="G3" s="50" t="s">
        <v>1081</v>
      </c>
      <c r="H3" s="40" t="s">
        <v>700</v>
      </c>
      <c r="I3" s="55" t="s">
        <v>1082</v>
      </c>
      <c r="M3" t="s">
        <v>1016</v>
      </c>
    </row>
    <row r="4" spans="1:13" ht="12.75">
      <c r="A4" s="32" t="s">
        <v>968</v>
      </c>
      <c r="C4" s="50">
        <v>99</v>
      </c>
      <c r="D4" s="4" t="s">
        <v>9</v>
      </c>
      <c r="F4" s="3" t="s">
        <v>10</v>
      </c>
      <c r="G4" s="50" t="s">
        <v>1083</v>
      </c>
      <c r="H4" s="40" t="s">
        <v>306</v>
      </c>
      <c r="I4" s="55" t="s">
        <v>1015</v>
      </c>
      <c r="M4" t="s">
        <v>1019</v>
      </c>
    </row>
    <row r="5" spans="1:13" ht="12.75">
      <c r="A5" s="33"/>
      <c r="C5" s="11">
        <v>30</v>
      </c>
      <c r="D5" s="4" t="s">
        <v>12</v>
      </c>
      <c r="F5" s="3" t="s">
        <v>13</v>
      </c>
      <c r="G5" s="50" t="s">
        <v>1084</v>
      </c>
      <c r="H5" s="40" t="s">
        <v>638</v>
      </c>
      <c r="I5" s="40" t="s">
        <v>1085</v>
      </c>
      <c r="M5" t="s">
        <v>1022</v>
      </c>
    </row>
    <row r="6" spans="1:13" ht="12.75">
      <c r="A6" s="32"/>
      <c r="C6" s="11">
        <v>10</v>
      </c>
      <c r="D6" s="5" t="s">
        <v>15</v>
      </c>
      <c r="F6" s="3" t="s">
        <v>82</v>
      </c>
      <c r="G6" s="50" t="s">
        <v>1086</v>
      </c>
      <c r="H6" s="40" t="s">
        <v>641</v>
      </c>
      <c r="I6" s="55" t="s">
        <v>1087</v>
      </c>
      <c r="M6" t="s">
        <v>1025</v>
      </c>
    </row>
    <row r="7" spans="3:13" ht="12.75">
      <c r="C7" s="11">
        <f>F45</f>
        <v>30</v>
      </c>
      <c r="D7" s="5" t="s">
        <v>16</v>
      </c>
      <c r="F7" s="3" t="s">
        <v>120</v>
      </c>
      <c r="G7" s="50" t="s">
        <v>1088</v>
      </c>
      <c r="H7" s="40" t="s">
        <v>1089</v>
      </c>
      <c r="I7" s="55" t="s">
        <v>1090</v>
      </c>
      <c r="L7" s="32"/>
      <c r="M7" t="s">
        <v>1029</v>
      </c>
    </row>
    <row r="8" spans="6:13" ht="12.75">
      <c r="F8" s="3" t="s">
        <v>257</v>
      </c>
      <c r="G8" s="50" t="s">
        <v>1091</v>
      </c>
      <c r="H8" s="40" t="s">
        <v>709</v>
      </c>
      <c r="I8" s="55" t="s">
        <v>1092</v>
      </c>
      <c r="M8" t="s">
        <v>1030</v>
      </c>
    </row>
    <row r="9" spans="6:13" ht="12.75">
      <c r="F9" s="3" t="s">
        <v>308</v>
      </c>
      <c r="G9" s="50" t="s">
        <v>1093</v>
      </c>
      <c r="H9" s="40" t="s">
        <v>1094</v>
      </c>
      <c r="I9" s="55" t="s">
        <v>1095</v>
      </c>
      <c r="M9" t="s">
        <v>1031</v>
      </c>
    </row>
    <row r="10" spans="6:13" ht="12.75">
      <c r="F10" s="3" t="s">
        <v>311</v>
      </c>
      <c r="G10" s="50" t="s">
        <v>1096</v>
      </c>
      <c r="H10" s="40" t="s">
        <v>1097</v>
      </c>
      <c r="I10" s="40" t="s">
        <v>1098</v>
      </c>
      <c r="M10" t="s">
        <v>1032</v>
      </c>
    </row>
    <row r="11" spans="6:13" ht="12.75">
      <c r="F11" s="3" t="s">
        <v>386</v>
      </c>
      <c r="G11" s="50" t="s">
        <v>1099</v>
      </c>
      <c r="H11" s="40" t="s">
        <v>1100</v>
      </c>
      <c r="I11" s="40" t="s">
        <v>1101</v>
      </c>
      <c r="M11" t="s">
        <v>1033</v>
      </c>
    </row>
    <row r="12" ht="12.75">
      <c r="M12" t="s">
        <v>1102</v>
      </c>
    </row>
    <row r="13" ht="12.75">
      <c r="M13" t="s">
        <v>1103</v>
      </c>
    </row>
    <row r="14" ht="12.75">
      <c r="F14" s="2"/>
    </row>
    <row r="15" spans="1:18" ht="12.75">
      <c r="A15" s="45" t="s">
        <v>777</v>
      </c>
      <c r="B15" s="46" t="s">
        <v>778</v>
      </c>
      <c r="C15" s="47" t="s">
        <v>779</v>
      </c>
      <c r="D15" s="48" t="s">
        <v>20</v>
      </c>
      <c r="F15" s="7" t="s">
        <v>21</v>
      </c>
      <c r="G15" s="7" t="s">
        <v>19</v>
      </c>
      <c r="H15" s="6" t="s">
        <v>22</v>
      </c>
      <c r="I15" s="6" t="s">
        <v>23</v>
      </c>
      <c r="J15" s="8" t="s">
        <v>24</v>
      </c>
      <c r="K15" s="11"/>
      <c r="L15" s="11"/>
      <c r="M15" s="11"/>
      <c r="N15" s="11"/>
      <c r="O15" s="11"/>
      <c r="P15" s="11"/>
      <c r="Q15" s="11"/>
      <c r="R15" s="11"/>
    </row>
    <row r="16" spans="1:17" ht="12.75">
      <c r="A16" s="9">
        <v>1</v>
      </c>
      <c r="B16" s="57" t="s">
        <v>855</v>
      </c>
      <c r="C16" s="57" t="s">
        <v>26</v>
      </c>
      <c r="D16" s="49">
        <v>24030</v>
      </c>
      <c r="F16" s="11">
        <v>1</v>
      </c>
      <c r="G16" s="11" t="s">
        <v>26</v>
      </c>
      <c r="H16" s="12">
        <f aca="true" t="shared" si="0" ref="H16:H45">J16/I16/$C$5</f>
        <v>700.2555555555556</v>
      </c>
      <c r="I16" s="11">
        <f aca="true" t="shared" si="1" ref="I16:I45">COUNTIF($C$16:$D$150,G16)</f>
        <v>9</v>
      </c>
      <c r="J16" s="3">
        <f aca="true" t="shared" si="2" ref="J16:J45">SUMIF($C$16:$D$150,G16,$D$16:$D$150)</f>
        <v>189069</v>
      </c>
      <c r="M16" t="s">
        <v>28</v>
      </c>
      <c r="N16" s="56">
        <f aca="true" t="shared" si="3" ref="N16:N114">IF(M16=M15,0,1)</f>
        <v>1</v>
      </c>
      <c r="O16">
        <f aca="true" t="shared" si="4" ref="O16:O114">IF(N16=1,M16,0)</f>
        <v>0</v>
      </c>
      <c r="Q16">
        <v>0</v>
      </c>
    </row>
    <row r="17" spans="1:17" ht="12.75">
      <c r="A17" s="13">
        <v>2</v>
      </c>
      <c r="B17" s="58" t="s">
        <v>588</v>
      </c>
      <c r="C17" s="58" t="s">
        <v>26</v>
      </c>
      <c r="D17" s="49">
        <v>23423</v>
      </c>
      <c r="F17" s="11">
        <v>2</v>
      </c>
      <c r="G17" s="11" t="s">
        <v>31</v>
      </c>
      <c r="H17" s="12">
        <f t="shared" si="0"/>
        <v>615.275</v>
      </c>
      <c r="I17" s="11">
        <f t="shared" si="1"/>
        <v>4</v>
      </c>
      <c r="J17" s="3">
        <f t="shared" si="2"/>
        <v>73833</v>
      </c>
      <c r="M17" t="s">
        <v>28</v>
      </c>
      <c r="N17" s="56">
        <f t="shared" si="3"/>
        <v>0</v>
      </c>
      <c r="O17" s="56">
        <f t="shared" si="4"/>
        <v>0</v>
      </c>
      <c r="Q17">
        <v>0</v>
      </c>
    </row>
    <row r="18" spans="1:17" ht="12.75">
      <c r="A18" s="16">
        <v>3</v>
      </c>
      <c r="B18" s="59" t="s">
        <v>976</v>
      </c>
      <c r="C18" s="59" t="s">
        <v>96</v>
      </c>
      <c r="D18" s="49">
        <v>23379</v>
      </c>
      <c r="F18" s="11">
        <v>3</v>
      </c>
      <c r="G18" s="11" t="s">
        <v>96</v>
      </c>
      <c r="H18" s="12">
        <f t="shared" si="0"/>
        <v>611.4333333333333</v>
      </c>
      <c r="I18" s="11">
        <f t="shared" si="1"/>
        <v>6</v>
      </c>
      <c r="J18" s="3">
        <f t="shared" si="2"/>
        <v>110058</v>
      </c>
      <c r="M18" t="s">
        <v>28</v>
      </c>
      <c r="N18" s="56">
        <f t="shared" si="3"/>
        <v>0</v>
      </c>
      <c r="O18" s="56">
        <f t="shared" si="4"/>
        <v>0</v>
      </c>
      <c r="Q18">
        <v>0</v>
      </c>
    </row>
    <row r="19" spans="1:17" ht="12.75">
      <c r="A19" s="50">
        <v>4</v>
      </c>
      <c r="B19" t="s">
        <v>1104</v>
      </c>
      <c r="C19" t="s">
        <v>26</v>
      </c>
      <c r="D19" s="49">
        <v>22508</v>
      </c>
      <c r="F19" s="11">
        <v>4</v>
      </c>
      <c r="G19" s="11" t="s">
        <v>201</v>
      </c>
      <c r="H19" s="12">
        <f t="shared" si="0"/>
        <v>589.7333333333333</v>
      </c>
      <c r="I19" s="11">
        <f t="shared" si="1"/>
        <v>5</v>
      </c>
      <c r="J19" s="3">
        <f t="shared" si="2"/>
        <v>88460</v>
      </c>
      <c r="M19" t="s">
        <v>90</v>
      </c>
      <c r="N19" s="56">
        <f t="shared" si="3"/>
        <v>1</v>
      </c>
      <c r="O19">
        <f t="shared" si="4"/>
        <v>0</v>
      </c>
      <c r="Q19">
        <v>0</v>
      </c>
    </row>
    <row r="20" spans="1:17" ht="12.75">
      <c r="A20" s="50">
        <v>5</v>
      </c>
      <c r="B20" s="40" t="s">
        <v>390</v>
      </c>
      <c r="C20" t="s">
        <v>33</v>
      </c>
      <c r="D20" s="49">
        <v>22229</v>
      </c>
      <c r="F20" s="11">
        <v>5</v>
      </c>
      <c r="G20" s="11" t="s">
        <v>44</v>
      </c>
      <c r="H20" s="12">
        <f t="shared" si="0"/>
        <v>577.5190476190476</v>
      </c>
      <c r="I20" s="11">
        <f t="shared" si="1"/>
        <v>7</v>
      </c>
      <c r="J20" s="3">
        <f t="shared" si="2"/>
        <v>121279</v>
      </c>
      <c r="M20" t="s">
        <v>90</v>
      </c>
      <c r="N20" s="56">
        <f t="shared" si="3"/>
        <v>0</v>
      </c>
      <c r="O20" s="56">
        <f t="shared" si="4"/>
        <v>0</v>
      </c>
      <c r="Q20">
        <v>0</v>
      </c>
    </row>
    <row r="21" spans="1:17" ht="12.75">
      <c r="A21" s="50">
        <v>6</v>
      </c>
      <c r="B21" s="40" t="s">
        <v>1035</v>
      </c>
      <c r="C21" t="s">
        <v>44</v>
      </c>
      <c r="D21" s="49">
        <v>22125</v>
      </c>
      <c r="F21" s="11">
        <v>6</v>
      </c>
      <c r="G21" s="11" t="s">
        <v>513</v>
      </c>
      <c r="H21" s="12">
        <f t="shared" si="0"/>
        <v>572.1777777777777</v>
      </c>
      <c r="I21" s="11">
        <f t="shared" si="1"/>
        <v>6</v>
      </c>
      <c r="J21" s="3">
        <f t="shared" si="2"/>
        <v>102992</v>
      </c>
      <c r="M21" t="s">
        <v>38</v>
      </c>
      <c r="N21" s="56">
        <f t="shared" si="3"/>
        <v>1</v>
      </c>
      <c r="O21">
        <f t="shared" si="4"/>
        <v>0</v>
      </c>
      <c r="Q21">
        <v>0</v>
      </c>
    </row>
    <row r="22" spans="1:17" ht="12.75">
      <c r="A22" s="50">
        <v>7</v>
      </c>
      <c r="B22" t="s">
        <v>1105</v>
      </c>
      <c r="C22" t="s">
        <v>26</v>
      </c>
      <c r="D22" s="49">
        <v>22063</v>
      </c>
      <c r="F22" s="11">
        <v>7</v>
      </c>
      <c r="G22" s="11" t="s">
        <v>33</v>
      </c>
      <c r="H22" s="12">
        <f t="shared" si="0"/>
        <v>556.7142857142858</v>
      </c>
      <c r="I22" s="11">
        <f t="shared" si="1"/>
        <v>7</v>
      </c>
      <c r="J22" s="3">
        <f t="shared" si="2"/>
        <v>116910</v>
      </c>
      <c r="M22" t="s">
        <v>38</v>
      </c>
      <c r="N22" s="56">
        <f t="shared" si="3"/>
        <v>0</v>
      </c>
      <c r="O22" s="56">
        <f t="shared" si="4"/>
        <v>0</v>
      </c>
      <c r="Q22">
        <v>0</v>
      </c>
    </row>
    <row r="23" spans="1:17" ht="12.75">
      <c r="A23" s="50">
        <v>8</v>
      </c>
      <c r="B23" s="40" t="s">
        <v>982</v>
      </c>
      <c r="C23" t="s">
        <v>451</v>
      </c>
      <c r="D23" s="49">
        <v>22053</v>
      </c>
      <c r="F23" s="11">
        <v>8</v>
      </c>
      <c r="G23" s="11" t="s">
        <v>46</v>
      </c>
      <c r="H23" s="12">
        <f t="shared" si="0"/>
        <v>546.8</v>
      </c>
      <c r="I23" s="11">
        <f t="shared" si="1"/>
        <v>2</v>
      </c>
      <c r="J23" s="3">
        <f t="shared" si="2"/>
        <v>32808</v>
      </c>
      <c r="M23" t="s">
        <v>38</v>
      </c>
      <c r="N23" s="56">
        <f t="shared" si="3"/>
        <v>0</v>
      </c>
      <c r="O23" s="56">
        <f t="shared" si="4"/>
        <v>0</v>
      </c>
      <c r="Q23">
        <v>0</v>
      </c>
    </row>
    <row r="24" spans="1:17" ht="12.75">
      <c r="A24" s="50">
        <v>9</v>
      </c>
      <c r="B24" s="40" t="s">
        <v>978</v>
      </c>
      <c r="C24" t="s">
        <v>42</v>
      </c>
      <c r="D24" s="49">
        <v>21852</v>
      </c>
      <c r="F24" s="11">
        <v>9</v>
      </c>
      <c r="G24" s="11" t="s">
        <v>451</v>
      </c>
      <c r="H24" s="12">
        <f t="shared" si="0"/>
        <v>542.5</v>
      </c>
      <c r="I24" s="11">
        <f t="shared" si="1"/>
        <v>4</v>
      </c>
      <c r="J24" s="3">
        <f t="shared" si="2"/>
        <v>65100</v>
      </c>
      <c r="M24" t="s">
        <v>201</v>
      </c>
      <c r="N24" s="56">
        <f t="shared" si="3"/>
        <v>1</v>
      </c>
      <c r="O24">
        <f t="shared" si="4"/>
        <v>0</v>
      </c>
      <c r="Q24">
        <v>0</v>
      </c>
    </row>
    <row r="25" spans="1:17" ht="12.75">
      <c r="A25" s="50">
        <v>10</v>
      </c>
      <c r="B25" t="s">
        <v>1106</v>
      </c>
      <c r="C25" t="s">
        <v>28</v>
      </c>
      <c r="D25" s="49">
        <v>21849</v>
      </c>
      <c r="F25" s="11">
        <v>10</v>
      </c>
      <c r="G25" s="11" t="s">
        <v>28</v>
      </c>
      <c r="H25" s="12">
        <f t="shared" si="0"/>
        <v>541.9777777777778</v>
      </c>
      <c r="I25" s="11">
        <f t="shared" si="1"/>
        <v>3</v>
      </c>
      <c r="J25" s="3">
        <f t="shared" si="2"/>
        <v>48778</v>
      </c>
      <c r="M25" t="s">
        <v>201</v>
      </c>
      <c r="N25" s="56">
        <f t="shared" si="3"/>
        <v>0</v>
      </c>
      <c r="O25" s="56">
        <f t="shared" si="4"/>
        <v>0</v>
      </c>
      <c r="Q25">
        <v>0</v>
      </c>
    </row>
    <row r="26" spans="1:17" ht="12.75">
      <c r="A26" s="50">
        <v>11</v>
      </c>
      <c r="B26" t="s">
        <v>975</v>
      </c>
      <c r="C26" t="s">
        <v>26</v>
      </c>
      <c r="D26" s="49">
        <v>21317</v>
      </c>
      <c r="F26" s="11">
        <v>11</v>
      </c>
      <c r="G26" s="11" t="s">
        <v>42</v>
      </c>
      <c r="H26" s="12">
        <f t="shared" si="0"/>
        <v>541.6</v>
      </c>
      <c r="I26" s="11">
        <f t="shared" si="1"/>
        <v>5</v>
      </c>
      <c r="J26" s="3">
        <f t="shared" si="2"/>
        <v>81240</v>
      </c>
      <c r="M26" t="s">
        <v>201</v>
      </c>
      <c r="N26" s="56">
        <f t="shared" si="3"/>
        <v>0</v>
      </c>
      <c r="O26" s="56">
        <f t="shared" si="4"/>
        <v>0</v>
      </c>
      <c r="Q26">
        <v>0</v>
      </c>
    </row>
    <row r="27" spans="1:17" ht="12.75">
      <c r="A27" s="50">
        <v>12</v>
      </c>
      <c r="B27" s="40" t="s">
        <v>1107</v>
      </c>
      <c r="C27" t="s">
        <v>26</v>
      </c>
      <c r="D27" s="49">
        <v>20890</v>
      </c>
      <c r="F27" s="11">
        <v>12</v>
      </c>
      <c r="G27" s="11" t="s">
        <v>30</v>
      </c>
      <c r="H27" s="12">
        <f t="shared" si="0"/>
        <v>538.1833333333333</v>
      </c>
      <c r="I27" s="11">
        <f t="shared" si="1"/>
        <v>2</v>
      </c>
      <c r="J27" s="3">
        <f t="shared" si="2"/>
        <v>32291</v>
      </c>
      <c r="M27" t="s">
        <v>201</v>
      </c>
      <c r="N27" s="56">
        <f t="shared" si="3"/>
        <v>0</v>
      </c>
      <c r="O27" s="56">
        <f t="shared" si="4"/>
        <v>0</v>
      </c>
      <c r="Q27">
        <v>0</v>
      </c>
    </row>
    <row r="28" spans="1:17" ht="12.75">
      <c r="A28" s="50">
        <v>13</v>
      </c>
      <c r="B28" s="40" t="s">
        <v>900</v>
      </c>
      <c r="C28" t="s">
        <v>96</v>
      </c>
      <c r="D28" s="49">
        <v>20507</v>
      </c>
      <c r="F28" s="11">
        <v>13</v>
      </c>
      <c r="G28" s="11" t="s">
        <v>203</v>
      </c>
      <c r="H28" s="12">
        <f t="shared" si="0"/>
        <v>536.5666666666667</v>
      </c>
      <c r="I28" s="11">
        <f t="shared" si="1"/>
        <v>4</v>
      </c>
      <c r="J28" s="3">
        <f t="shared" si="2"/>
        <v>64388</v>
      </c>
      <c r="M28" t="s">
        <v>201</v>
      </c>
      <c r="N28" s="56">
        <f t="shared" si="3"/>
        <v>0</v>
      </c>
      <c r="O28" s="56">
        <f t="shared" si="4"/>
        <v>0</v>
      </c>
      <c r="Q28">
        <v>0</v>
      </c>
    </row>
    <row r="29" spans="1:17" ht="12.75">
      <c r="A29" s="50">
        <v>14</v>
      </c>
      <c r="B29" s="40" t="s">
        <v>977</v>
      </c>
      <c r="C29" t="s">
        <v>201</v>
      </c>
      <c r="D29" s="49">
        <v>20020</v>
      </c>
      <c r="F29" s="11">
        <v>14</v>
      </c>
      <c r="G29" s="11" t="s">
        <v>90</v>
      </c>
      <c r="H29" s="12">
        <f t="shared" si="0"/>
        <v>527.1166666666667</v>
      </c>
      <c r="I29" s="11">
        <f t="shared" si="1"/>
        <v>2</v>
      </c>
      <c r="J29" s="3">
        <f t="shared" si="2"/>
        <v>31627</v>
      </c>
      <c r="M29" t="s">
        <v>39</v>
      </c>
      <c r="N29" s="56">
        <f t="shared" si="3"/>
        <v>1</v>
      </c>
      <c r="O29">
        <f t="shared" si="4"/>
        <v>0</v>
      </c>
      <c r="Q29">
        <v>0</v>
      </c>
    </row>
    <row r="30" spans="1:17" ht="12.75">
      <c r="A30" s="50">
        <v>15</v>
      </c>
      <c r="B30" s="51" t="s">
        <v>1047</v>
      </c>
      <c r="C30" t="s">
        <v>96</v>
      </c>
      <c r="D30" s="49">
        <v>19759</v>
      </c>
      <c r="F30" s="11">
        <v>15</v>
      </c>
      <c r="G30" s="11" t="s">
        <v>584</v>
      </c>
      <c r="H30" s="12">
        <f t="shared" si="0"/>
        <v>514.18</v>
      </c>
      <c r="I30" s="11">
        <f t="shared" si="1"/>
        <v>5</v>
      </c>
      <c r="J30" s="3">
        <f t="shared" si="2"/>
        <v>77127</v>
      </c>
      <c r="M30" t="s">
        <v>39</v>
      </c>
      <c r="N30" s="56">
        <f t="shared" si="3"/>
        <v>0</v>
      </c>
      <c r="O30" s="56">
        <f t="shared" si="4"/>
        <v>0</v>
      </c>
      <c r="Q30">
        <v>0</v>
      </c>
    </row>
    <row r="31" spans="1:17" ht="12.75">
      <c r="A31" s="50">
        <v>16</v>
      </c>
      <c r="B31" s="18" t="s">
        <v>718</v>
      </c>
      <c r="C31" t="s">
        <v>31</v>
      </c>
      <c r="D31" s="49">
        <v>19752</v>
      </c>
      <c r="F31" s="11">
        <v>16</v>
      </c>
      <c r="G31" s="11" t="s">
        <v>38</v>
      </c>
      <c r="H31" s="12">
        <f t="shared" si="0"/>
        <v>501.7888888888889</v>
      </c>
      <c r="I31" s="11">
        <f t="shared" si="1"/>
        <v>3</v>
      </c>
      <c r="J31" s="3">
        <f t="shared" si="2"/>
        <v>45161</v>
      </c>
      <c r="M31" t="s">
        <v>321</v>
      </c>
      <c r="N31" s="56">
        <f t="shared" si="3"/>
        <v>1</v>
      </c>
      <c r="O31">
        <f t="shared" si="4"/>
        <v>0</v>
      </c>
      <c r="Q31">
        <v>0</v>
      </c>
    </row>
    <row r="32" spans="1:17" ht="12.75">
      <c r="A32" s="50">
        <v>17</v>
      </c>
      <c r="B32" s="40" t="s">
        <v>447</v>
      </c>
      <c r="C32" t="s">
        <v>26</v>
      </c>
      <c r="D32" s="49">
        <v>19454</v>
      </c>
      <c r="F32" s="11">
        <v>17</v>
      </c>
      <c r="G32" s="11" t="s">
        <v>48</v>
      </c>
      <c r="H32" s="12">
        <f t="shared" si="0"/>
        <v>466.23333333333335</v>
      </c>
      <c r="I32" s="11">
        <f t="shared" si="1"/>
        <v>3</v>
      </c>
      <c r="J32" s="3">
        <f t="shared" si="2"/>
        <v>41961</v>
      </c>
      <c r="M32" t="s">
        <v>321</v>
      </c>
      <c r="N32" s="56">
        <f t="shared" si="3"/>
        <v>0</v>
      </c>
      <c r="O32" s="56">
        <f t="shared" si="4"/>
        <v>0</v>
      </c>
      <c r="Q32">
        <v>0</v>
      </c>
    </row>
    <row r="33" spans="1:17" ht="12.75">
      <c r="A33" s="50">
        <v>18</v>
      </c>
      <c r="B33" t="s">
        <v>767</v>
      </c>
      <c r="C33" t="s">
        <v>90</v>
      </c>
      <c r="D33" s="49">
        <v>19365</v>
      </c>
      <c r="F33" s="11">
        <v>18</v>
      </c>
      <c r="G33" s="11" t="s">
        <v>50</v>
      </c>
      <c r="H33" s="12">
        <f t="shared" si="0"/>
        <v>460.18333333333334</v>
      </c>
      <c r="I33" s="11">
        <f t="shared" si="1"/>
        <v>2</v>
      </c>
      <c r="J33" s="3">
        <f t="shared" si="2"/>
        <v>27611</v>
      </c>
      <c r="M33" t="s">
        <v>513</v>
      </c>
      <c r="N33" s="56">
        <f t="shared" si="3"/>
        <v>1</v>
      </c>
      <c r="O33">
        <f t="shared" si="4"/>
        <v>0</v>
      </c>
      <c r="Q33">
        <v>0</v>
      </c>
    </row>
    <row r="34" spans="1:17" ht="12.75">
      <c r="A34" s="50">
        <v>19</v>
      </c>
      <c r="B34" t="s">
        <v>1108</v>
      </c>
      <c r="C34" t="s">
        <v>201</v>
      </c>
      <c r="D34" s="49">
        <v>19357</v>
      </c>
      <c r="F34" s="11">
        <v>19</v>
      </c>
      <c r="G34" s="11" t="s">
        <v>163</v>
      </c>
      <c r="H34" s="12">
        <f t="shared" si="0"/>
        <v>445.1</v>
      </c>
      <c r="I34" s="11">
        <f t="shared" si="1"/>
        <v>2</v>
      </c>
      <c r="J34" s="3">
        <f t="shared" si="2"/>
        <v>26706</v>
      </c>
      <c r="M34" t="s">
        <v>513</v>
      </c>
      <c r="N34" s="56">
        <f t="shared" si="3"/>
        <v>0</v>
      </c>
      <c r="O34" s="56">
        <f t="shared" si="4"/>
        <v>0</v>
      </c>
      <c r="Q34">
        <v>0</v>
      </c>
    </row>
    <row r="35" spans="1:17" ht="12.75">
      <c r="A35" s="50">
        <v>20</v>
      </c>
      <c r="B35" s="40" t="s">
        <v>1038</v>
      </c>
      <c r="C35" t="s">
        <v>513</v>
      </c>
      <c r="D35" s="49">
        <v>19197</v>
      </c>
      <c r="F35" s="11">
        <v>20</v>
      </c>
      <c r="G35" s="11" t="s">
        <v>130</v>
      </c>
      <c r="H35" s="12">
        <f t="shared" si="0"/>
        <v>437.28333333333336</v>
      </c>
      <c r="I35" s="11">
        <f t="shared" si="1"/>
        <v>4</v>
      </c>
      <c r="J35" s="3">
        <f t="shared" si="2"/>
        <v>52474</v>
      </c>
      <c r="M35" t="s">
        <v>513</v>
      </c>
      <c r="N35" s="56">
        <f t="shared" si="3"/>
        <v>0</v>
      </c>
      <c r="O35" s="56">
        <f t="shared" si="4"/>
        <v>0</v>
      </c>
      <c r="Q35">
        <v>0</v>
      </c>
    </row>
    <row r="36" spans="1:17" ht="12.75">
      <c r="A36" s="50">
        <v>21</v>
      </c>
      <c r="B36" t="s">
        <v>1109</v>
      </c>
      <c r="C36" t="s">
        <v>513</v>
      </c>
      <c r="D36" s="49">
        <v>19151</v>
      </c>
      <c r="F36" s="11">
        <v>21</v>
      </c>
      <c r="G36" s="11" t="s">
        <v>512</v>
      </c>
      <c r="H36" s="12">
        <f t="shared" si="0"/>
        <v>421.1333333333333</v>
      </c>
      <c r="I36" s="11">
        <f t="shared" si="1"/>
        <v>2</v>
      </c>
      <c r="J36" s="3">
        <f t="shared" si="2"/>
        <v>25268</v>
      </c>
      <c r="M36" t="s">
        <v>513</v>
      </c>
      <c r="N36" s="56">
        <f t="shared" si="3"/>
        <v>0</v>
      </c>
      <c r="O36" s="56">
        <f t="shared" si="4"/>
        <v>0</v>
      </c>
      <c r="Q36">
        <v>0</v>
      </c>
    </row>
    <row r="37" spans="1:17" ht="12.75">
      <c r="A37" s="50">
        <v>22</v>
      </c>
      <c r="B37" s="51" t="s">
        <v>811</v>
      </c>
      <c r="C37" t="s">
        <v>513</v>
      </c>
      <c r="D37" s="49">
        <v>19088</v>
      </c>
      <c r="F37" s="11">
        <v>22</v>
      </c>
      <c r="G37" s="11" t="s">
        <v>39</v>
      </c>
      <c r="H37" s="12">
        <f t="shared" si="0"/>
        <v>395.28333333333336</v>
      </c>
      <c r="I37" s="11">
        <f t="shared" si="1"/>
        <v>2</v>
      </c>
      <c r="J37" s="3">
        <f t="shared" si="2"/>
        <v>23717</v>
      </c>
      <c r="M37" t="s">
        <v>513</v>
      </c>
      <c r="N37" s="56">
        <f t="shared" si="3"/>
        <v>0</v>
      </c>
      <c r="O37" s="56">
        <f t="shared" si="4"/>
        <v>0</v>
      </c>
      <c r="Q37">
        <v>0</v>
      </c>
    </row>
    <row r="38" spans="1:17" ht="12.75">
      <c r="A38" s="50">
        <v>23</v>
      </c>
      <c r="B38" s="40" t="s">
        <v>127</v>
      </c>
      <c r="C38" t="s">
        <v>31</v>
      </c>
      <c r="D38" s="49">
        <v>18971</v>
      </c>
      <c r="F38" s="11">
        <v>23</v>
      </c>
      <c r="G38" s="11" t="s">
        <v>1110</v>
      </c>
      <c r="H38" s="12">
        <f t="shared" si="0"/>
        <v>371.76666666666665</v>
      </c>
      <c r="I38" s="11">
        <f t="shared" si="1"/>
        <v>1</v>
      </c>
      <c r="J38" s="3">
        <f t="shared" si="2"/>
        <v>11153</v>
      </c>
      <c r="M38" t="s">
        <v>513</v>
      </c>
      <c r="N38" s="56">
        <f t="shared" si="3"/>
        <v>0</v>
      </c>
      <c r="O38" s="56">
        <f t="shared" si="4"/>
        <v>0</v>
      </c>
      <c r="Q38">
        <v>0</v>
      </c>
    </row>
    <row r="39" spans="1:17" ht="12.75">
      <c r="A39" s="50">
        <v>24</v>
      </c>
      <c r="B39" t="s">
        <v>1111</v>
      </c>
      <c r="C39" t="s">
        <v>26</v>
      </c>
      <c r="D39" s="49">
        <v>18621</v>
      </c>
      <c r="F39" s="11">
        <v>24</v>
      </c>
      <c r="G39" s="11" t="s">
        <v>593</v>
      </c>
      <c r="H39" s="12">
        <f t="shared" si="0"/>
        <v>367.6666666666667</v>
      </c>
      <c r="I39" s="11">
        <f t="shared" si="1"/>
        <v>1</v>
      </c>
      <c r="J39" s="3">
        <f t="shared" si="2"/>
        <v>11030</v>
      </c>
      <c r="M39" t="s">
        <v>46</v>
      </c>
      <c r="N39" s="56">
        <f t="shared" si="3"/>
        <v>1</v>
      </c>
      <c r="O39">
        <f t="shared" si="4"/>
        <v>0</v>
      </c>
      <c r="Q39">
        <v>0</v>
      </c>
    </row>
    <row r="40" spans="1:17" ht="12.75">
      <c r="A40" s="50">
        <v>25</v>
      </c>
      <c r="B40" s="52" t="s">
        <v>541</v>
      </c>
      <c r="C40" t="s">
        <v>44</v>
      </c>
      <c r="D40" s="49">
        <v>18508</v>
      </c>
      <c r="F40" s="11">
        <v>25</v>
      </c>
      <c r="G40" s="11" t="s">
        <v>321</v>
      </c>
      <c r="H40" s="12">
        <f t="shared" si="0"/>
        <v>362.5833333333333</v>
      </c>
      <c r="I40" s="11">
        <f t="shared" si="1"/>
        <v>2</v>
      </c>
      <c r="J40" s="3">
        <f t="shared" si="2"/>
        <v>21755</v>
      </c>
      <c r="M40" t="s">
        <v>46</v>
      </c>
      <c r="N40" s="56">
        <f t="shared" si="3"/>
        <v>0</v>
      </c>
      <c r="O40" s="56">
        <f t="shared" si="4"/>
        <v>0</v>
      </c>
      <c r="Q40">
        <v>0</v>
      </c>
    </row>
    <row r="41" spans="1:17" ht="12.75">
      <c r="A41" s="50">
        <v>26</v>
      </c>
      <c r="B41" s="18" t="s">
        <v>983</v>
      </c>
      <c r="C41" t="s">
        <v>31</v>
      </c>
      <c r="D41" s="49">
        <v>18415</v>
      </c>
      <c r="F41" s="11">
        <v>26</v>
      </c>
      <c r="G41" s="11" t="s">
        <v>52</v>
      </c>
      <c r="H41" s="12">
        <f t="shared" si="0"/>
        <v>341.4</v>
      </c>
      <c r="I41" s="11">
        <f t="shared" si="1"/>
        <v>1</v>
      </c>
      <c r="J41" s="3">
        <f t="shared" si="2"/>
        <v>10242</v>
      </c>
      <c r="M41" t="s">
        <v>203</v>
      </c>
      <c r="N41" s="56">
        <f t="shared" si="3"/>
        <v>1</v>
      </c>
      <c r="O41">
        <f t="shared" si="4"/>
        <v>0</v>
      </c>
      <c r="Q41">
        <v>0</v>
      </c>
    </row>
    <row r="42" spans="1:17" ht="12.75">
      <c r="A42" s="50">
        <v>27</v>
      </c>
      <c r="B42" s="40" t="s">
        <v>858</v>
      </c>
      <c r="C42" t="s">
        <v>584</v>
      </c>
      <c r="D42" s="49">
        <v>17991</v>
      </c>
      <c r="F42" s="11">
        <v>27</v>
      </c>
      <c r="G42" s="11" t="s">
        <v>904</v>
      </c>
      <c r="H42" s="12">
        <f t="shared" si="0"/>
        <v>316.4</v>
      </c>
      <c r="I42" s="11">
        <f t="shared" si="1"/>
        <v>1</v>
      </c>
      <c r="J42" s="3">
        <f t="shared" si="2"/>
        <v>9492</v>
      </c>
      <c r="M42" t="s">
        <v>203</v>
      </c>
      <c r="N42" s="56">
        <f t="shared" si="3"/>
        <v>0</v>
      </c>
      <c r="O42" s="56">
        <f t="shared" si="4"/>
        <v>0</v>
      </c>
      <c r="Q42">
        <v>0</v>
      </c>
    </row>
    <row r="43" spans="1:17" ht="12.75">
      <c r="A43" s="50">
        <v>28</v>
      </c>
      <c r="B43" s="40" t="s">
        <v>1112</v>
      </c>
      <c r="C43" t="s">
        <v>584</v>
      </c>
      <c r="D43" s="49">
        <v>17983</v>
      </c>
      <c r="F43" s="11">
        <v>28</v>
      </c>
      <c r="G43" s="11" t="s">
        <v>128</v>
      </c>
      <c r="H43" s="12">
        <f t="shared" si="0"/>
        <v>309.3333333333333</v>
      </c>
      <c r="I43" s="11">
        <f t="shared" si="1"/>
        <v>1</v>
      </c>
      <c r="J43" s="3">
        <f t="shared" si="2"/>
        <v>9280</v>
      </c>
      <c r="M43" t="s">
        <v>203</v>
      </c>
      <c r="N43" s="56">
        <f t="shared" si="3"/>
        <v>0</v>
      </c>
      <c r="O43" s="56">
        <f t="shared" si="4"/>
        <v>0</v>
      </c>
      <c r="Q43">
        <v>0</v>
      </c>
    </row>
    <row r="44" spans="1:17" ht="12.75">
      <c r="A44" s="50">
        <v>29</v>
      </c>
      <c r="B44" t="s">
        <v>712</v>
      </c>
      <c r="C44" t="s">
        <v>44</v>
      </c>
      <c r="D44" s="49">
        <v>17719</v>
      </c>
      <c r="F44" s="11">
        <v>29</v>
      </c>
      <c r="G44" s="11" t="s">
        <v>395</v>
      </c>
      <c r="H44" s="12">
        <f t="shared" si="0"/>
        <v>162.35</v>
      </c>
      <c r="I44" s="11">
        <f t="shared" si="1"/>
        <v>2</v>
      </c>
      <c r="J44" s="3">
        <f t="shared" si="2"/>
        <v>9741</v>
      </c>
      <c r="M44" t="s">
        <v>203</v>
      </c>
      <c r="N44" s="56">
        <f t="shared" si="3"/>
        <v>0</v>
      </c>
      <c r="O44" s="56">
        <f t="shared" si="4"/>
        <v>0</v>
      </c>
      <c r="Q44">
        <v>0</v>
      </c>
    </row>
    <row r="45" spans="1:17" ht="12.75">
      <c r="A45" s="50">
        <v>30</v>
      </c>
      <c r="B45" s="40" t="s">
        <v>1044</v>
      </c>
      <c r="C45" t="s">
        <v>42</v>
      </c>
      <c r="D45" s="49">
        <v>17573</v>
      </c>
      <c r="F45" s="11">
        <v>30</v>
      </c>
      <c r="G45" s="11" t="s">
        <v>87</v>
      </c>
      <c r="H45" s="12">
        <f t="shared" si="0"/>
        <v>132.86666666666667</v>
      </c>
      <c r="I45" s="11">
        <f t="shared" si="1"/>
        <v>1</v>
      </c>
      <c r="J45" s="3">
        <f t="shared" si="2"/>
        <v>3986</v>
      </c>
      <c r="M45" t="s">
        <v>52</v>
      </c>
      <c r="N45" s="56">
        <f t="shared" si="3"/>
        <v>1</v>
      </c>
      <c r="O45">
        <f t="shared" si="4"/>
        <v>0</v>
      </c>
      <c r="Q45">
        <v>0</v>
      </c>
    </row>
    <row r="46" spans="1:17" ht="12.75">
      <c r="A46" s="50">
        <v>31</v>
      </c>
      <c r="B46" s="40" t="s">
        <v>1048</v>
      </c>
      <c r="C46" t="s">
        <v>203</v>
      </c>
      <c r="D46" s="49">
        <v>17342</v>
      </c>
      <c r="F46" s="11"/>
      <c r="H46" s="12"/>
      <c r="I46" s="11">
        <f>SUM(I16:I45)</f>
        <v>99</v>
      </c>
      <c r="J46" s="3">
        <f>SUM(J16:J45)</f>
        <v>1565537</v>
      </c>
      <c r="M46" t="s">
        <v>44</v>
      </c>
      <c r="N46" s="56">
        <f t="shared" si="3"/>
        <v>1</v>
      </c>
      <c r="O46">
        <f t="shared" si="4"/>
        <v>0</v>
      </c>
      <c r="Q46">
        <v>0</v>
      </c>
    </row>
    <row r="47" spans="1:17" ht="12.75">
      <c r="A47" s="50">
        <v>32</v>
      </c>
      <c r="B47" t="s">
        <v>1113</v>
      </c>
      <c r="C47" t="s">
        <v>451</v>
      </c>
      <c r="D47" s="49">
        <v>17052</v>
      </c>
      <c r="J47" s="56">
        <f>D115-J46</f>
        <v>0</v>
      </c>
      <c r="M47" t="s">
        <v>44</v>
      </c>
      <c r="N47" s="56">
        <f t="shared" si="3"/>
        <v>0</v>
      </c>
      <c r="O47" s="56">
        <f t="shared" si="4"/>
        <v>0</v>
      </c>
      <c r="Q47">
        <v>0</v>
      </c>
    </row>
    <row r="48" spans="1:17" ht="12.75">
      <c r="A48" s="50">
        <v>33</v>
      </c>
      <c r="B48" s="40" t="s">
        <v>736</v>
      </c>
      <c r="C48" t="s">
        <v>513</v>
      </c>
      <c r="D48" s="49">
        <v>16995</v>
      </c>
      <c r="F48" s="11"/>
      <c r="H48" s="19" t="s">
        <v>55</v>
      </c>
      <c r="I48" s="20">
        <f>I43</f>
        <v>1</v>
      </c>
      <c r="J48" s="21">
        <f aca="true" t="shared" si="5" ref="J48:J53">I48/I$54</f>
        <v>0.010101010101010102</v>
      </c>
      <c r="M48" t="s">
        <v>44</v>
      </c>
      <c r="N48" s="56">
        <f t="shared" si="3"/>
        <v>0</v>
      </c>
      <c r="O48" s="56">
        <f t="shared" si="4"/>
        <v>0</v>
      </c>
      <c r="Q48">
        <v>0</v>
      </c>
    </row>
    <row r="49" spans="1:17" ht="12.75">
      <c r="A49" s="50">
        <v>34</v>
      </c>
      <c r="B49" s="40" t="s">
        <v>952</v>
      </c>
      <c r="C49" t="s">
        <v>33</v>
      </c>
      <c r="D49" s="49">
        <v>16848</v>
      </c>
      <c r="F49" s="11"/>
      <c r="H49" s="19" t="s">
        <v>57</v>
      </c>
      <c r="I49" s="20">
        <f>I18+I40</f>
        <v>8</v>
      </c>
      <c r="J49" s="21">
        <f t="shared" si="5"/>
        <v>0.08080808080808081</v>
      </c>
      <c r="M49" t="s">
        <v>44</v>
      </c>
      <c r="N49" s="56">
        <f t="shared" si="3"/>
        <v>0</v>
      </c>
      <c r="O49" s="56">
        <f t="shared" si="4"/>
        <v>0</v>
      </c>
      <c r="Q49">
        <v>0</v>
      </c>
    </row>
    <row r="50" spans="1:17" ht="12.75">
      <c r="A50" s="50">
        <v>35</v>
      </c>
      <c r="B50" t="s">
        <v>1114</v>
      </c>
      <c r="C50" t="s">
        <v>44</v>
      </c>
      <c r="D50" s="49">
        <v>16783</v>
      </c>
      <c r="F50" s="11"/>
      <c r="H50" s="19" t="s">
        <v>59</v>
      </c>
      <c r="I50" s="20">
        <f>I17+I20+I21+I22+I23+I24+I26+I27+I28+I29+I30+I31+I32+I33+I34+I35+I36+I39+I41+I44+I45</f>
        <v>69</v>
      </c>
      <c r="J50" s="21">
        <f t="shared" si="5"/>
        <v>0.696969696969697</v>
      </c>
      <c r="M50" t="s">
        <v>44</v>
      </c>
      <c r="N50" s="56">
        <f t="shared" si="3"/>
        <v>0</v>
      </c>
      <c r="O50" s="56">
        <f t="shared" si="4"/>
        <v>0</v>
      </c>
      <c r="Q50">
        <v>0</v>
      </c>
    </row>
    <row r="51" spans="1:17" ht="12.75">
      <c r="A51" s="50">
        <v>36</v>
      </c>
      <c r="B51" t="s">
        <v>1115</v>
      </c>
      <c r="C51" t="s">
        <v>26</v>
      </c>
      <c r="D51" s="49">
        <v>16763</v>
      </c>
      <c r="H51" s="19" t="s">
        <v>61</v>
      </c>
      <c r="I51" s="20">
        <f>I16+I37+I38</f>
        <v>12</v>
      </c>
      <c r="J51" s="21">
        <f t="shared" si="5"/>
        <v>0.12121212121212122</v>
      </c>
      <c r="M51" t="s">
        <v>44</v>
      </c>
      <c r="N51" s="56">
        <f t="shared" si="3"/>
        <v>0</v>
      </c>
      <c r="O51" s="56">
        <f t="shared" si="4"/>
        <v>0</v>
      </c>
      <c r="Q51">
        <v>0</v>
      </c>
    </row>
    <row r="52" spans="1:17" ht="12.75">
      <c r="A52" s="50">
        <v>37</v>
      </c>
      <c r="B52" t="s">
        <v>1036</v>
      </c>
      <c r="C52" t="s">
        <v>584</v>
      </c>
      <c r="D52" s="49">
        <v>16748</v>
      </c>
      <c r="H52" s="19" t="s">
        <v>63</v>
      </c>
      <c r="I52" s="20">
        <f>I25+I42</f>
        <v>4</v>
      </c>
      <c r="J52" s="21">
        <f t="shared" si="5"/>
        <v>0.04040404040404041</v>
      </c>
      <c r="M52" t="s">
        <v>44</v>
      </c>
      <c r="N52" s="56">
        <f t="shared" si="3"/>
        <v>0</v>
      </c>
      <c r="O52" s="56">
        <f t="shared" si="4"/>
        <v>0</v>
      </c>
      <c r="Q52">
        <v>0</v>
      </c>
    </row>
    <row r="53" spans="1:17" ht="12.75">
      <c r="A53" s="50">
        <v>38</v>
      </c>
      <c r="B53" s="40" t="s">
        <v>840</v>
      </c>
      <c r="C53" t="s">
        <v>46</v>
      </c>
      <c r="D53" s="49">
        <v>16734</v>
      </c>
      <c r="H53" s="22" t="s">
        <v>65</v>
      </c>
      <c r="I53" s="20">
        <f>I19</f>
        <v>5</v>
      </c>
      <c r="J53" s="21">
        <f t="shared" si="5"/>
        <v>0.050505050505050504</v>
      </c>
      <c r="M53" t="s">
        <v>31</v>
      </c>
      <c r="N53" s="56">
        <f t="shared" si="3"/>
        <v>1</v>
      </c>
      <c r="O53">
        <f t="shared" si="4"/>
        <v>0</v>
      </c>
      <c r="Q53">
        <v>0</v>
      </c>
    </row>
    <row r="54" spans="1:17" ht="12.75">
      <c r="A54" s="50">
        <v>39</v>
      </c>
      <c r="B54" t="s">
        <v>1116</v>
      </c>
      <c r="C54" t="s">
        <v>31</v>
      </c>
      <c r="D54" s="49">
        <v>16695</v>
      </c>
      <c r="I54" s="4">
        <f>SUM(I48:I53)</f>
        <v>99</v>
      </c>
      <c r="J54" s="23">
        <f>SUM(J48:J53)</f>
        <v>1</v>
      </c>
      <c r="M54" t="s">
        <v>31</v>
      </c>
      <c r="N54" s="56">
        <f t="shared" si="3"/>
        <v>0</v>
      </c>
      <c r="O54" s="56">
        <f t="shared" si="4"/>
        <v>0</v>
      </c>
      <c r="Q54">
        <v>0</v>
      </c>
    </row>
    <row r="55" spans="1:17" ht="12.75">
      <c r="A55" s="50">
        <v>40</v>
      </c>
      <c r="B55" s="40" t="s">
        <v>1039</v>
      </c>
      <c r="C55" t="s">
        <v>44</v>
      </c>
      <c r="D55" s="49">
        <v>16685</v>
      </c>
      <c r="M55" t="s">
        <v>31</v>
      </c>
      <c r="N55" s="56">
        <f t="shared" si="3"/>
        <v>0</v>
      </c>
      <c r="O55" s="56">
        <f t="shared" si="4"/>
        <v>0</v>
      </c>
      <c r="Q55">
        <v>0</v>
      </c>
    </row>
    <row r="56" spans="1:17" ht="12.75">
      <c r="A56" s="50">
        <v>41</v>
      </c>
      <c r="B56" s="40" t="s">
        <v>29</v>
      </c>
      <c r="C56" t="s">
        <v>30</v>
      </c>
      <c r="D56" s="49">
        <v>16669</v>
      </c>
      <c r="M56" t="s">
        <v>31</v>
      </c>
      <c r="N56" s="56">
        <f t="shared" si="3"/>
        <v>0</v>
      </c>
      <c r="O56" s="56">
        <f t="shared" si="4"/>
        <v>0</v>
      </c>
      <c r="Q56">
        <v>0</v>
      </c>
    </row>
    <row r="57" spans="1:17" ht="12.75">
      <c r="A57" s="50">
        <v>42</v>
      </c>
      <c r="B57" s="40" t="s">
        <v>903</v>
      </c>
      <c r="C57" t="s">
        <v>130</v>
      </c>
      <c r="D57" s="49">
        <v>16625</v>
      </c>
      <c r="M57" t="s">
        <v>33</v>
      </c>
      <c r="N57" s="56">
        <f t="shared" si="3"/>
        <v>1</v>
      </c>
      <c r="O57">
        <f t="shared" si="4"/>
        <v>0</v>
      </c>
      <c r="Q57">
        <v>0</v>
      </c>
    </row>
    <row r="58" spans="1:17" ht="12.75">
      <c r="A58" s="50">
        <v>43</v>
      </c>
      <c r="B58" s="40" t="s">
        <v>462</v>
      </c>
      <c r="C58" t="s">
        <v>201</v>
      </c>
      <c r="D58" s="49">
        <v>16516</v>
      </c>
      <c r="M58" t="s">
        <v>33</v>
      </c>
      <c r="N58" s="56">
        <f t="shared" si="3"/>
        <v>0</v>
      </c>
      <c r="O58" s="56">
        <f t="shared" si="4"/>
        <v>0</v>
      </c>
      <c r="Q58">
        <v>0</v>
      </c>
    </row>
    <row r="59" spans="1:17" ht="12.75">
      <c r="A59" s="50">
        <v>44</v>
      </c>
      <c r="B59" s="40" t="s">
        <v>979</v>
      </c>
      <c r="C59" t="s">
        <v>201</v>
      </c>
      <c r="D59" s="49">
        <v>16452</v>
      </c>
      <c r="M59" t="s">
        <v>33</v>
      </c>
      <c r="N59" s="56">
        <f t="shared" si="3"/>
        <v>0</v>
      </c>
      <c r="O59" s="56">
        <f t="shared" si="4"/>
        <v>0</v>
      </c>
      <c r="Q59">
        <v>0</v>
      </c>
    </row>
    <row r="60" spans="1:17" ht="12.75">
      <c r="A60" s="50">
        <v>45</v>
      </c>
      <c r="B60" t="s">
        <v>987</v>
      </c>
      <c r="C60" t="s">
        <v>33</v>
      </c>
      <c r="D60" s="49">
        <v>16441</v>
      </c>
      <c r="M60" t="s">
        <v>33</v>
      </c>
      <c r="N60" s="56">
        <f t="shared" si="3"/>
        <v>0</v>
      </c>
      <c r="O60" s="56">
        <f t="shared" si="4"/>
        <v>0</v>
      </c>
      <c r="Q60">
        <v>0</v>
      </c>
    </row>
    <row r="61" spans="1:17" ht="12.75">
      <c r="A61" s="50">
        <v>46</v>
      </c>
      <c r="B61" s="40" t="s">
        <v>602</v>
      </c>
      <c r="C61" t="s">
        <v>513</v>
      </c>
      <c r="D61" s="49">
        <v>16413</v>
      </c>
      <c r="M61" t="s">
        <v>33</v>
      </c>
      <c r="N61" s="56">
        <f t="shared" si="3"/>
        <v>0</v>
      </c>
      <c r="O61" s="56">
        <f t="shared" si="4"/>
        <v>0</v>
      </c>
      <c r="Q61">
        <v>0</v>
      </c>
    </row>
    <row r="62" spans="1:17" ht="12.75">
      <c r="A62" s="50">
        <v>47</v>
      </c>
      <c r="B62" t="s">
        <v>1117</v>
      </c>
      <c r="C62" t="s">
        <v>42</v>
      </c>
      <c r="D62" s="49">
        <v>16363</v>
      </c>
      <c r="M62" t="s">
        <v>33</v>
      </c>
      <c r="N62" s="56">
        <f t="shared" si="3"/>
        <v>0</v>
      </c>
      <c r="O62" s="56">
        <f t="shared" si="4"/>
        <v>0</v>
      </c>
      <c r="Q62">
        <v>0</v>
      </c>
    </row>
    <row r="63" spans="1:17" ht="12.75">
      <c r="A63" s="50">
        <v>48</v>
      </c>
      <c r="B63" t="s">
        <v>1118</v>
      </c>
      <c r="C63" t="s">
        <v>33</v>
      </c>
      <c r="D63" s="49">
        <v>16317</v>
      </c>
      <c r="M63" t="s">
        <v>33</v>
      </c>
      <c r="N63" s="56">
        <f t="shared" si="3"/>
        <v>0</v>
      </c>
      <c r="O63" s="56">
        <f t="shared" si="4"/>
        <v>0</v>
      </c>
      <c r="Q63">
        <v>0</v>
      </c>
    </row>
    <row r="64" spans="1:17" ht="12.75">
      <c r="A64" s="50">
        <v>49</v>
      </c>
      <c r="B64" s="40" t="s">
        <v>586</v>
      </c>
      <c r="C64" t="s">
        <v>48</v>
      </c>
      <c r="D64" s="49">
        <v>16228</v>
      </c>
      <c r="M64" t="s">
        <v>395</v>
      </c>
      <c r="N64" s="56">
        <f t="shared" si="3"/>
        <v>1</v>
      </c>
      <c r="O64">
        <f t="shared" si="4"/>
        <v>0</v>
      </c>
      <c r="Q64">
        <v>0</v>
      </c>
    </row>
    <row r="65" spans="1:17" ht="12.75">
      <c r="A65" s="50">
        <v>50</v>
      </c>
      <c r="B65" t="s">
        <v>1119</v>
      </c>
      <c r="C65" t="s">
        <v>96</v>
      </c>
      <c r="D65" s="49">
        <v>16138</v>
      </c>
      <c r="M65" t="s">
        <v>395</v>
      </c>
      <c r="N65" s="56">
        <f t="shared" si="3"/>
        <v>0</v>
      </c>
      <c r="O65" s="56">
        <f t="shared" si="4"/>
        <v>0</v>
      </c>
      <c r="Q65">
        <v>0</v>
      </c>
    </row>
    <row r="66" spans="1:17" ht="12.75">
      <c r="A66" s="50">
        <v>51</v>
      </c>
      <c r="B66" s="40" t="s">
        <v>915</v>
      </c>
      <c r="C66" t="s">
        <v>201</v>
      </c>
      <c r="D66" s="49">
        <v>16115</v>
      </c>
      <c r="M66" t="s">
        <v>50</v>
      </c>
      <c r="N66" s="56">
        <f t="shared" si="3"/>
        <v>1</v>
      </c>
      <c r="O66">
        <f t="shared" si="4"/>
        <v>0</v>
      </c>
      <c r="Q66">
        <v>0</v>
      </c>
    </row>
    <row r="67" spans="1:17" ht="12.75">
      <c r="A67" s="50">
        <v>52</v>
      </c>
      <c r="B67" t="s">
        <v>523</v>
      </c>
      <c r="C67" t="s">
        <v>203</v>
      </c>
      <c r="D67" s="49">
        <v>16112</v>
      </c>
      <c r="M67" t="s">
        <v>50</v>
      </c>
      <c r="N67" s="56">
        <f t="shared" si="3"/>
        <v>0</v>
      </c>
      <c r="O67" s="56">
        <f t="shared" si="4"/>
        <v>0</v>
      </c>
      <c r="Q67">
        <v>0</v>
      </c>
    </row>
    <row r="68" spans="1:17" ht="12.75">
      <c r="A68" s="50">
        <v>53</v>
      </c>
      <c r="B68" s="40" t="s">
        <v>1120</v>
      </c>
      <c r="C68" t="s">
        <v>46</v>
      </c>
      <c r="D68" s="49">
        <v>16074</v>
      </c>
      <c r="M68" t="s">
        <v>96</v>
      </c>
      <c r="N68" s="56">
        <f t="shared" si="3"/>
        <v>1</v>
      </c>
      <c r="O68">
        <f t="shared" si="4"/>
        <v>0</v>
      </c>
      <c r="Q68">
        <v>0</v>
      </c>
    </row>
    <row r="69" spans="1:17" ht="12.75">
      <c r="A69" s="50">
        <v>54</v>
      </c>
      <c r="B69" s="18" t="s">
        <v>530</v>
      </c>
      <c r="C69" t="s">
        <v>512</v>
      </c>
      <c r="D69" s="49">
        <v>15962</v>
      </c>
      <c r="M69" t="s">
        <v>96</v>
      </c>
      <c r="N69" s="56">
        <f t="shared" si="3"/>
        <v>0</v>
      </c>
      <c r="O69" s="56">
        <f t="shared" si="4"/>
        <v>0</v>
      </c>
      <c r="Q69">
        <v>0</v>
      </c>
    </row>
    <row r="70" spans="1:17" ht="12.75">
      <c r="A70" s="50">
        <v>55</v>
      </c>
      <c r="B70" t="s">
        <v>957</v>
      </c>
      <c r="C70" t="s">
        <v>28</v>
      </c>
      <c r="D70" s="49">
        <v>15928</v>
      </c>
      <c r="M70" t="s">
        <v>96</v>
      </c>
      <c r="N70" s="56">
        <f t="shared" si="3"/>
        <v>0</v>
      </c>
      <c r="O70" s="56">
        <f t="shared" si="4"/>
        <v>0</v>
      </c>
      <c r="Q70">
        <v>0</v>
      </c>
    </row>
    <row r="71" spans="1:17" ht="12.75">
      <c r="A71" s="50">
        <v>56</v>
      </c>
      <c r="B71" t="s">
        <v>1121</v>
      </c>
      <c r="C71" t="s">
        <v>203</v>
      </c>
      <c r="D71" s="49">
        <v>15839</v>
      </c>
      <c r="M71" t="s">
        <v>96</v>
      </c>
      <c r="N71" s="56">
        <f t="shared" si="3"/>
        <v>0</v>
      </c>
      <c r="O71" s="56">
        <f t="shared" si="4"/>
        <v>0</v>
      </c>
      <c r="Q71">
        <v>0</v>
      </c>
    </row>
    <row r="72" spans="1:17" ht="12.75">
      <c r="A72" s="50">
        <v>57</v>
      </c>
      <c r="B72" t="s">
        <v>986</v>
      </c>
      <c r="C72" t="s">
        <v>33</v>
      </c>
      <c r="D72" s="49">
        <v>15833</v>
      </c>
      <c r="M72" t="s">
        <v>96</v>
      </c>
      <c r="N72" s="56">
        <f t="shared" si="3"/>
        <v>0</v>
      </c>
      <c r="O72" s="56">
        <f t="shared" si="4"/>
        <v>0</v>
      </c>
      <c r="Q72">
        <v>0</v>
      </c>
    </row>
    <row r="73" spans="1:17" ht="12.75">
      <c r="A73" s="50">
        <v>58</v>
      </c>
      <c r="B73" t="s">
        <v>924</v>
      </c>
      <c r="C73" t="s">
        <v>50</v>
      </c>
      <c r="D73" s="49">
        <v>15700</v>
      </c>
      <c r="M73" t="s">
        <v>96</v>
      </c>
      <c r="N73" s="56">
        <f t="shared" si="3"/>
        <v>0</v>
      </c>
      <c r="O73" s="56">
        <f t="shared" si="4"/>
        <v>0</v>
      </c>
      <c r="Q73">
        <v>0</v>
      </c>
    </row>
    <row r="74" spans="1:17" ht="12.75">
      <c r="A74" s="50">
        <v>59</v>
      </c>
      <c r="B74" s="18" t="s">
        <v>905</v>
      </c>
      <c r="C74" t="s">
        <v>30</v>
      </c>
      <c r="D74" s="49">
        <v>15622</v>
      </c>
      <c r="M74" t="s">
        <v>584</v>
      </c>
      <c r="N74" s="56">
        <f t="shared" si="3"/>
        <v>1</v>
      </c>
      <c r="O74">
        <f t="shared" si="4"/>
        <v>0</v>
      </c>
      <c r="Q74">
        <v>0</v>
      </c>
    </row>
    <row r="75" spans="1:17" ht="12.75">
      <c r="A75" s="50">
        <v>60</v>
      </c>
      <c r="B75" t="s">
        <v>1122</v>
      </c>
      <c r="C75" t="s">
        <v>451</v>
      </c>
      <c r="D75" s="49">
        <v>15610</v>
      </c>
      <c r="M75" t="s">
        <v>584</v>
      </c>
      <c r="N75" s="56">
        <f t="shared" si="3"/>
        <v>0</v>
      </c>
      <c r="O75" s="56">
        <f t="shared" si="4"/>
        <v>0</v>
      </c>
      <c r="Q75">
        <v>0</v>
      </c>
    </row>
    <row r="76" spans="1:17" ht="12.75">
      <c r="A76" s="50">
        <v>61</v>
      </c>
      <c r="B76" t="s">
        <v>1123</v>
      </c>
      <c r="C76" t="s">
        <v>96</v>
      </c>
      <c r="D76" s="49">
        <v>15595</v>
      </c>
      <c r="M76" t="s">
        <v>584</v>
      </c>
      <c r="N76" s="56">
        <f t="shared" si="3"/>
        <v>0</v>
      </c>
      <c r="O76" s="56">
        <f t="shared" si="4"/>
        <v>0</v>
      </c>
      <c r="Q76">
        <v>0</v>
      </c>
    </row>
    <row r="77" spans="1:17" ht="12.75">
      <c r="A77" s="50">
        <v>62</v>
      </c>
      <c r="B77" s="40" t="s">
        <v>992</v>
      </c>
      <c r="C77" t="s">
        <v>38</v>
      </c>
      <c r="D77" s="49">
        <v>15241</v>
      </c>
      <c r="M77" t="s">
        <v>584</v>
      </c>
      <c r="N77" s="56">
        <f t="shared" si="3"/>
        <v>0</v>
      </c>
      <c r="O77" s="56">
        <f t="shared" si="4"/>
        <v>0</v>
      </c>
      <c r="Q77">
        <v>0</v>
      </c>
    </row>
    <row r="78" spans="1:17" ht="12.75">
      <c r="A78" s="11">
        <v>63</v>
      </c>
      <c r="B78" s="40" t="s">
        <v>412</v>
      </c>
      <c r="C78" t="s">
        <v>38</v>
      </c>
      <c r="D78" s="49">
        <v>15181</v>
      </c>
      <c r="M78" t="s">
        <v>584</v>
      </c>
      <c r="N78" s="56">
        <f t="shared" si="3"/>
        <v>0</v>
      </c>
      <c r="O78" s="56">
        <f t="shared" si="4"/>
        <v>0</v>
      </c>
      <c r="Q78">
        <v>0</v>
      </c>
    </row>
    <row r="79" spans="1:17" ht="12.75">
      <c r="A79" s="11">
        <v>64</v>
      </c>
      <c r="B79" s="40" t="s">
        <v>466</v>
      </c>
      <c r="C79" t="s">
        <v>44</v>
      </c>
      <c r="D79" s="49">
        <v>15134</v>
      </c>
      <c r="M79" t="s">
        <v>130</v>
      </c>
      <c r="N79" s="56">
        <f t="shared" si="3"/>
        <v>1</v>
      </c>
      <c r="O79">
        <f t="shared" si="4"/>
        <v>0</v>
      </c>
      <c r="Q79">
        <v>0</v>
      </c>
    </row>
    <row r="80" spans="1:17" ht="12.75">
      <c r="A80" s="11">
        <v>65</v>
      </c>
      <c r="B80" s="18" t="s">
        <v>878</v>
      </c>
      <c r="C80" t="s">
        <v>203</v>
      </c>
      <c r="D80" s="49">
        <v>15095</v>
      </c>
      <c r="M80" t="s">
        <v>130</v>
      </c>
      <c r="N80" s="56">
        <f t="shared" si="3"/>
        <v>0</v>
      </c>
      <c r="O80" s="56">
        <f t="shared" si="4"/>
        <v>0</v>
      </c>
      <c r="Q80">
        <v>0</v>
      </c>
    </row>
    <row r="81" spans="1:17" ht="12.75">
      <c r="A81" s="11">
        <v>66</v>
      </c>
      <c r="B81" s="40" t="s">
        <v>542</v>
      </c>
      <c r="C81" t="s">
        <v>38</v>
      </c>
      <c r="D81" s="49">
        <v>14739</v>
      </c>
      <c r="M81" t="s">
        <v>130</v>
      </c>
      <c r="N81" s="56">
        <f t="shared" si="3"/>
        <v>0</v>
      </c>
      <c r="O81" s="56">
        <f t="shared" si="4"/>
        <v>0</v>
      </c>
      <c r="Q81">
        <v>0</v>
      </c>
    </row>
    <row r="82" spans="1:17" ht="12.75">
      <c r="A82" s="11">
        <v>67</v>
      </c>
      <c r="B82" t="s">
        <v>1124</v>
      </c>
      <c r="C82" t="s">
        <v>96</v>
      </c>
      <c r="D82" s="49">
        <v>14680</v>
      </c>
      <c r="M82" t="s">
        <v>130</v>
      </c>
      <c r="N82" s="56">
        <f t="shared" si="3"/>
        <v>0</v>
      </c>
      <c r="O82" s="56">
        <f t="shared" si="4"/>
        <v>0</v>
      </c>
      <c r="Q82">
        <v>0</v>
      </c>
    </row>
    <row r="83" spans="1:17" ht="12.75">
      <c r="A83" s="11">
        <v>68</v>
      </c>
      <c r="B83" t="s">
        <v>1125</v>
      </c>
      <c r="C83" t="s">
        <v>33</v>
      </c>
      <c r="D83" s="49">
        <v>14651</v>
      </c>
      <c r="M83" t="s">
        <v>1110</v>
      </c>
      <c r="N83" s="56">
        <f t="shared" si="3"/>
        <v>1</v>
      </c>
      <c r="O83">
        <f t="shared" si="4"/>
        <v>0</v>
      </c>
      <c r="Q83">
        <v>0</v>
      </c>
    </row>
    <row r="84" spans="1:17" ht="12.75">
      <c r="A84" s="11">
        <v>69</v>
      </c>
      <c r="B84" t="s">
        <v>1126</v>
      </c>
      <c r="C84" t="s">
        <v>33</v>
      </c>
      <c r="D84" s="49">
        <v>14591</v>
      </c>
      <c r="M84" t="s">
        <v>48</v>
      </c>
      <c r="N84" s="56">
        <f t="shared" si="3"/>
        <v>1</v>
      </c>
      <c r="O84">
        <f t="shared" si="4"/>
        <v>0</v>
      </c>
      <c r="Q84">
        <v>0</v>
      </c>
    </row>
    <row r="85" spans="1:17" ht="12.75">
      <c r="A85" s="11">
        <v>70</v>
      </c>
      <c r="B85" t="s">
        <v>1127</v>
      </c>
      <c r="C85" t="s">
        <v>48</v>
      </c>
      <c r="D85" s="49">
        <v>14431</v>
      </c>
      <c r="M85" t="s">
        <v>48</v>
      </c>
      <c r="N85" s="56">
        <f t="shared" si="3"/>
        <v>0</v>
      </c>
      <c r="O85" s="56">
        <f t="shared" si="4"/>
        <v>0</v>
      </c>
      <c r="Q85" t="s">
        <v>28</v>
      </c>
    </row>
    <row r="86" spans="1:17" ht="12.75">
      <c r="A86" s="11">
        <v>71</v>
      </c>
      <c r="B86" t="s">
        <v>1128</v>
      </c>
      <c r="C86" t="s">
        <v>44</v>
      </c>
      <c r="D86" s="49">
        <v>14325</v>
      </c>
      <c r="M86" t="s">
        <v>48</v>
      </c>
      <c r="N86" s="56">
        <f t="shared" si="3"/>
        <v>0</v>
      </c>
      <c r="O86" s="56">
        <f t="shared" si="4"/>
        <v>0</v>
      </c>
      <c r="Q86" t="s">
        <v>90</v>
      </c>
    </row>
    <row r="87" spans="1:17" ht="12.75">
      <c r="A87" s="11">
        <v>72</v>
      </c>
      <c r="B87" t="s">
        <v>1129</v>
      </c>
      <c r="C87" t="s">
        <v>584</v>
      </c>
      <c r="D87" s="49">
        <v>14098</v>
      </c>
      <c r="M87" t="s">
        <v>87</v>
      </c>
      <c r="N87" s="56">
        <f t="shared" si="3"/>
        <v>1</v>
      </c>
      <c r="O87">
        <f t="shared" si="4"/>
        <v>0</v>
      </c>
      <c r="Q87" t="s">
        <v>38</v>
      </c>
    </row>
    <row r="88" spans="1:17" ht="12.75">
      <c r="A88" s="11">
        <v>73</v>
      </c>
      <c r="B88" s="40" t="s">
        <v>869</v>
      </c>
      <c r="C88" t="s">
        <v>130</v>
      </c>
      <c r="D88" s="49">
        <v>13990</v>
      </c>
      <c r="M88" t="s">
        <v>904</v>
      </c>
      <c r="N88" s="56">
        <f t="shared" si="3"/>
        <v>1</v>
      </c>
      <c r="O88">
        <f t="shared" si="4"/>
        <v>0</v>
      </c>
      <c r="Q88" t="s">
        <v>201</v>
      </c>
    </row>
    <row r="89" spans="1:17" ht="12.75">
      <c r="A89" s="11">
        <v>74</v>
      </c>
      <c r="B89" s="52" t="s">
        <v>959</v>
      </c>
      <c r="C89" t="s">
        <v>321</v>
      </c>
      <c r="D89" s="49">
        <v>13965</v>
      </c>
      <c r="M89" t="s">
        <v>163</v>
      </c>
      <c r="N89" s="56">
        <f t="shared" si="3"/>
        <v>1</v>
      </c>
      <c r="O89">
        <f t="shared" si="4"/>
        <v>0</v>
      </c>
      <c r="Q89" t="s">
        <v>39</v>
      </c>
    </row>
    <row r="90" spans="1:17" ht="12.75">
      <c r="A90" s="11">
        <v>75</v>
      </c>
      <c r="B90" s="40" t="s">
        <v>1049</v>
      </c>
      <c r="C90" t="s">
        <v>163</v>
      </c>
      <c r="D90" s="49">
        <v>13504</v>
      </c>
      <c r="M90" t="s">
        <v>163</v>
      </c>
      <c r="N90" s="56">
        <f t="shared" si="3"/>
        <v>0</v>
      </c>
      <c r="O90" s="56">
        <f t="shared" si="4"/>
        <v>0</v>
      </c>
      <c r="Q90" t="s">
        <v>321</v>
      </c>
    </row>
    <row r="91" spans="1:17" ht="12.75">
      <c r="A91" s="11">
        <v>76</v>
      </c>
      <c r="B91" t="s">
        <v>991</v>
      </c>
      <c r="C91" t="s">
        <v>42</v>
      </c>
      <c r="D91" s="49">
        <v>13317</v>
      </c>
      <c r="M91" t="s">
        <v>128</v>
      </c>
      <c r="N91" s="56">
        <f t="shared" si="3"/>
        <v>1</v>
      </c>
      <c r="O91">
        <f t="shared" si="4"/>
        <v>0</v>
      </c>
      <c r="Q91" t="s">
        <v>513</v>
      </c>
    </row>
    <row r="92" spans="1:17" ht="12.75">
      <c r="A92" s="11">
        <v>77</v>
      </c>
      <c r="B92" t="s">
        <v>1130</v>
      </c>
      <c r="C92" t="s">
        <v>163</v>
      </c>
      <c r="D92" s="49">
        <v>13202</v>
      </c>
      <c r="M92" t="s">
        <v>451</v>
      </c>
      <c r="N92" s="56">
        <f t="shared" si="3"/>
        <v>1</v>
      </c>
      <c r="O92">
        <f t="shared" si="4"/>
        <v>0</v>
      </c>
      <c r="Q92" t="s">
        <v>46</v>
      </c>
    </row>
    <row r="93" spans="1:17" ht="12.75">
      <c r="A93" s="11">
        <v>78</v>
      </c>
      <c r="B93" t="s">
        <v>240</v>
      </c>
      <c r="C93" t="s">
        <v>39</v>
      </c>
      <c r="D93" s="49">
        <v>12626</v>
      </c>
      <c r="M93" t="s">
        <v>451</v>
      </c>
      <c r="N93" s="56">
        <f t="shared" si="3"/>
        <v>0</v>
      </c>
      <c r="O93" s="56">
        <f t="shared" si="4"/>
        <v>0</v>
      </c>
      <c r="Q93" t="s">
        <v>203</v>
      </c>
    </row>
    <row r="94" spans="1:17" ht="12.75">
      <c r="A94" s="11">
        <v>79</v>
      </c>
      <c r="B94" t="s">
        <v>1131</v>
      </c>
      <c r="C94" t="s">
        <v>90</v>
      </c>
      <c r="D94" s="49">
        <v>12262</v>
      </c>
      <c r="M94" t="s">
        <v>451</v>
      </c>
      <c r="N94" s="56">
        <f t="shared" si="3"/>
        <v>0</v>
      </c>
      <c r="O94" s="56">
        <f t="shared" si="4"/>
        <v>0</v>
      </c>
      <c r="Q94" t="s">
        <v>52</v>
      </c>
    </row>
    <row r="95" spans="1:17" ht="12.75">
      <c r="A95" s="11">
        <v>80</v>
      </c>
      <c r="B95" s="18" t="s">
        <v>1059</v>
      </c>
      <c r="C95" t="s">
        <v>513</v>
      </c>
      <c r="D95" s="49">
        <v>12148</v>
      </c>
      <c r="M95" t="s">
        <v>451</v>
      </c>
      <c r="N95" s="56">
        <f t="shared" si="3"/>
        <v>0</v>
      </c>
      <c r="O95" s="56">
        <f t="shared" si="4"/>
        <v>0</v>
      </c>
      <c r="Q95" t="s">
        <v>44</v>
      </c>
    </row>
    <row r="96" spans="1:17" ht="12.75">
      <c r="A96" s="11">
        <v>81</v>
      </c>
      <c r="B96" s="18" t="s">
        <v>271</v>
      </c>
      <c r="C96" t="s">
        <v>42</v>
      </c>
      <c r="D96" s="49">
        <v>12135</v>
      </c>
      <c r="M96" t="s">
        <v>512</v>
      </c>
      <c r="N96" s="56">
        <f t="shared" si="3"/>
        <v>1</v>
      </c>
      <c r="O96">
        <f t="shared" si="4"/>
        <v>0</v>
      </c>
      <c r="Q96" t="s">
        <v>31</v>
      </c>
    </row>
    <row r="97" spans="1:17" ht="12.75">
      <c r="A97" s="11">
        <v>82</v>
      </c>
      <c r="B97" t="s">
        <v>1132</v>
      </c>
      <c r="C97" t="s">
        <v>50</v>
      </c>
      <c r="D97" s="49">
        <v>11911</v>
      </c>
      <c r="M97" t="s">
        <v>512</v>
      </c>
      <c r="N97" s="56">
        <f t="shared" si="3"/>
        <v>0</v>
      </c>
      <c r="O97" s="56">
        <f t="shared" si="4"/>
        <v>0</v>
      </c>
      <c r="Q97" t="s">
        <v>33</v>
      </c>
    </row>
    <row r="98" spans="1:17" ht="12.75">
      <c r="A98" s="11">
        <v>83</v>
      </c>
      <c r="B98" s="18" t="s">
        <v>993</v>
      </c>
      <c r="C98" t="s">
        <v>48</v>
      </c>
      <c r="D98" s="49">
        <v>11302</v>
      </c>
      <c r="M98" t="s">
        <v>42</v>
      </c>
      <c r="N98" s="56">
        <f t="shared" si="3"/>
        <v>1</v>
      </c>
      <c r="O98">
        <f t="shared" si="4"/>
        <v>0</v>
      </c>
      <c r="Q98" t="s">
        <v>395</v>
      </c>
    </row>
    <row r="99" spans="1:17" ht="12.75">
      <c r="A99" s="11">
        <v>84</v>
      </c>
      <c r="B99" t="s">
        <v>1133</v>
      </c>
      <c r="C99" t="s">
        <v>1110</v>
      </c>
      <c r="D99" s="49">
        <v>11153</v>
      </c>
      <c r="M99" t="s">
        <v>42</v>
      </c>
      <c r="N99" s="56">
        <f t="shared" si="3"/>
        <v>0</v>
      </c>
      <c r="O99" s="56">
        <f t="shared" si="4"/>
        <v>0</v>
      </c>
      <c r="Q99" t="s">
        <v>50</v>
      </c>
    </row>
    <row r="100" spans="1:17" ht="12.75">
      <c r="A100" s="11">
        <v>85</v>
      </c>
      <c r="B100" t="s">
        <v>753</v>
      </c>
      <c r="C100" t="s">
        <v>39</v>
      </c>
      <c r="D100" s="49">
        <v>11091</v>
      </c>
      <c r="M100" t="s">
        <v>42</v>
      </c>
      <c r="N100" s="56">
        <f t="shared" si="3"/>
        <v>0</v>
      </c>
      <c r="O100" s="56">
        <f t="shared" si="4"/>
        <v>0</v>
      </c>
      <c r="Q100" t="s">
        <v>96</v>
      </c>
    </row>
    <row r="101" spans="1:17" ht="12.75">
      <c r="A101" s="11">
        <v>86</v>
      </c>
      <c r="B101" t="s">
        <v>863</v>
      </c>
      <c r="C101" t="s">
        <v>593</v>
      </c>
      <c r="D101" s="49">
        <v>11030</v>
      </c>
      <c r="M101" t="s">
        <v>42</v>
      </c>
      <c r="N101" s="56">
        <f t="shared" si="3"/>
        <v>0</v>
      </c>
      <c r="O101" s="56">
        <f t="shared" si="4"/>
        <v>0</v>
      </c>
      <c r="Q101" t="s">
        <v>584</v>
      </c>
    </row>
    <row r="102" spans="1:17" ht="12.75">
      <c r="A102" s="11">
        <v>87</v>
      </c>
      <c r="B102" s="18" t="s">
        <v>1065</v>
      </c>
      <c r="C102" t="s">
        <v>28</v>
      </c>
      <c r="D102" s="49">
        <v>11001</v>
      </c>
      <c r="M102" t="s">
        <v>42</v>
      </c>
      <c r="N102" s="56">
        <f t="shared" si="3"/>
        <v>0</v>
      </c>
      <c r="O102" s="56">
        <f t="shared" si="4"/>
        <v>0</v>
      </c>
      <c r="Q102" t="s">
        <v>130</v>
      </c>
    </row>
    <row r="103" spans="1:17" ht="12.75">
      <c r="A103" s="11">
        <v>88</v>
      </c>
      <c r="B103" s="54" t="s">
        <v>813</v>
      </c>
      <c r="C103" t="s">
        <v>130</v>
      </c>
      <c r="D103" s="49">
        <v>10998</v>
      </c>
      <c r="M103" t="s">
        <v>30</v>
      </c>
      <c r="N103" s="56">
        <f t="shared" si="3"/>
        <v>1</v>
      </c>
      <c r="O103">
        <f t="shared" si="4"/>
        <v>0</v>
      </c>
      <c r="Q103" t="s">
        <v>1110</v>
      </c>
    </row>
    <row r="104" spans="1:17" ht="12.75">
      <c r="A104" s="11">
        <v>89</v>
      </c>
      <c r="B104" t="s">
        <v>1134</v>
      </c>
      <c r="C104" t="s">
        <v>130</v>
      </c>
      <c r="D104" s="49">
        <v>10861</v>
      </c>
      <c r="M104" t="s">
        <v>30</v>
      </c>
      <c r="N104" s="56">
        <f t="shared" si="3"/>
        <v>0</v>
      </c>
      <c r="O104" s="56">
        <f t="shared" si="4"/>
        <v>0</v>
      </c>
      <c r="Q104" t="s">
        <v>48</v>
      </c>
    </row>
    <row r="105" spans="1:17" ht="12.75">
      <c r="A105" s="11">
        <v>90</v>
      </c>
      <c r="B105" s="40" t="s">
        <v>861</v>
      </c>
      <c r="C105" t="s">
        <v>451</v>
      </c>
      <c r="D105" s="49">
        <v>10385</v>
      </c>
      <c r="M105" t="s">
        <v>593</v>
      </c>
      <c r="N105" s="56">
        <f t="shared" si="3"/>
        <v>1</v>
      </c>
      <c r="O105">
        <f t="shared" si="4"/>
        <v>0</v>
      </c>
      <c r="Q105" t="s">
        <v>87</v>
      </c>
    </row>
    <row r="106" spans="1:17" ht="12.75">
      <c r="A106" s="11">
        <v>91</v>
      </c>
      <c r="B106" t="s">
        <v>1135</v>
      </c>
      <c r="C106" t="s">
        <v>584</v>
      </c>
      <c r="D106" s="49">
        <v>10307</v>
      </c>
      <c r="M106" t="s">
        <v>26</v>
      </c>
      <c r="N106" s="56">
        <f t="shared" si="3"/>
        <v>1</v>
      </c>
      <c r="O106">
        <f t="shared" si="4"/>
        <v>0</v>
      </c>
      <c r="Q106" t="s">
        <v>904</v>
      </c>
    </row>
    <row r="107" spans="1:17" ht="12.75">
      <c r="A107" s="11">
        <v>92</v>
      </c>
      <c r="B107" t="s">
        <v>1136</v>
      </c>
      <c r="C107" t="s">
        <v>52</v>
      </c>
      <c r="D107" s="49">
        <v>10242</v>
      </c>
      <c r="M107" t="s">
        <v>26</v>
      </c>
      <c r="N107" s="56">
        <f t="shared" si="3"/>
        <v>0</v>
      </c>
      <c r="O107" s="56">
        <f t="shared" si="4"/>
        <v>0</v>
      </c>
      <c r="Q107" t="s">
        <v>163</v>
      </c>
    </row>
    <row r="108" spans="1:17" ht="12.75">
      <c r="A108" s="11">
        <v>93</v>
      </c>
      <c r="B108" t="s">
        <v>1137</v>
      </c>
      <c r="C108" t="s">
        <v>395</v>
      </c>
      <c r="D108" s="49">
        <v>9741</v>
      </c>
      <c r="M108" t="s">
        <v>26</v>
      </c>
      <c r="N108" s="56">
        <f t="shared" si="3"/>
        <v>0</v>
      </c>
      <c r="O108" s="56">
        <f t="shared" si="4"/>
        <v>0</v>
      </c>
      <c r="Q108" t="s">
        <v>128</v>
      </c>
    </row>
    <row r="109" spans="1:17" ht="12.75">
      <c r="A109" s="11">
        <v>94</v>
      </c>
      <c r="B109" t="s">
        <v>1138</v>
      </c>
      <c r="C109" t="s">
        <v>904</v>
      </c>
      <c r="D109" s="49">
        <v>9492</v>
      </c>
      <c r="M109" t="s">
        <v>26</v>
      </c>
      <c r="N109" s="56">
        <f t="shared" si="3"/>
        <v>0</v>
      </c>
      <c r="O109" s="56">
        <f t="shared" si="4"/>
        <v>0</v>
      </c>
      <c r="Q109" t="s">
        <v>451</v>
      </c>
    </row>
    <row r="110" spans="1:17" ht="12.75">
      <c r="A110" s="11">
        <v>95</v>
      </c>
      <c r="B110" t="s">
        <v>1139</v>
      </c>
      <c r="C110" t="s">
        <v>512</v>
      </c>
      <c r="D110" s="49">
        <v>9306</v>
      </c>
      <c r="M110" t="s">
        <v>26</v>
      </c>
      <c r="N110" s="56">
        <f t="shared" si="3"/>
        <v>0</v>
      </c>
      <c r="O110" s="56">
        <f t="shared" si="4"/>
        <v>0</v>
      </c>
      <c r="Q110" t="s">
        <v>512</v>
      </c>
    </row>
    <row r="111" spans="1:17" ht="12.75">
      <c r="A111" s="11">
        <v>96</v>
      </c>
      <c r="B111" t="s">
        <v>1140</v>
      </c>
      <c r="C111" t="s">
        <v>128</v>
      </c>
      <c r="D111" s="49">
        <v>9280</v>
      </c>
      <c r="M111" t="s">
        <v>26</v>
      </c>
      <c r="N111" s="56">
        <f t="shared" si="3"/>
        <v>0</v>
      </c>
      <c r="O111" s="56">
        <f t="shared" si="4"/>
        <v>0</v>
      </c>
      <c r="Q111" t="s">
        <v>42</v>
      </c>
    </row>
    <row r="112" spans="1:17" ht="12.75">
      <c r="A112" s="11">
        <v>97</v>
      </c>
      <c r="B112" t="s">
        <v>1141</v>
      </c>
      <c r="C112" t="s">
        <v>321</v>
      </c>
      <c r="D112" s="49">
        <v>7790</v>
      </c>
      <c r="M112" t="s">
        <v>26</v>
      </c>
      <c r="N112" s="56">
        <f t="shared" si="3"/>
        <v>0</v>
      </c>
      <c r="O112" s="56">
        <f t="shared" si="4"/>
        <v>0</v>
      </c>
      <c r="Q112" t="s">
        <v>30</v>
      </c>
    </row>
    <row r="113" spans="1:17" ht="12.75">
      <c r="A113" s="11">
        <v>98</v>
      </c>
      <c r="B113" s="18" t="s">
        <v>1075</v>
      </c>
      <c r="C113" t="s">
        <v>87</v>
      </c>
      <c r="D113" s="49">
        <v>3986</v>
      </c>
      <c r="M113" t="s">
        <v>26</v>
      </c>
      <c r="N113" s="56">
        <f t="shared" si="3"/>
        <v>0</v>
      </c>
      <c r="O113" s="56">
        <f t="shared" si="4"/>
        <v>0</v>
      </c>
      <c r="Q113" t="s">
        <v>593</v>
      </c>
    </row>
    <row r="114" spans="1:17" ht="12.75">
      <c r="A114" s="11">
        <v>99</v>
      </c>
      <c r="B114" t="s">
        <v>664</v>
      </c>
      <c r="C114" t="s">
        <v>395</v>
      </c>
      <c r="D114" s="49">
        <v>0</v>
      </c>
      <c r="M114" t="s">
        <v>26</v>
      </c>
      <c r="N114" s="56">
        <f t="shared" si="3"/>
        <v>0</v>
      </c>
      <c r="O114" s="56">
        <f t="shared" si="4"/>
        <v>0</v>
      </c>
      <c r="Q114" t="s">
        <v>26</v>
      </c>
    </row>
    <row r="115" spans="2:13" ht="12.75">
      <c r="B115" s="18"/>
      <c r="D115" s="25">
        <f>SUM(D16:D114)</f>
        <v>1565537</v>
      </c>
      <c r="M115" s="5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74"/>
  <sheetViews>
    <sheetView workbookViewId="0" topLeftCell="A1">
      <selection activeCell="H39" sqref="H39"/>
    </sheetView>
  </sheetViews>
  <sheetFormatPr defaultColWidth="9.140625" defaultRowHeight="12.75"/>
  <cols>
    <col min="2" max="2" width="24.421875" style="0" customWidth="1"/>
    <col min="6" max="6" width="9.7109375" style="4" customWidth="1"/>
    <col min="7" max="7" width="9.00390625" style="4" customWidth="1"/>
    <col min="8" max="8" width="20.421875" style="0" customWidth="1"/>
    <col min="13" max="17" width="0" style="0" hidden="1" customWidth="1"/>
  </cols>
  <sheetData>
    <row r="1" spans="1:7" s="2" customFormat="1" ht="21" customHeight="1">
      <c r="A1" s="34" t="s">
        <v>1142</v>
      </c>
      <c r="C1" s="6"/>
      <c r="D1" s="39"/>
      <c r="F1" s="6"/>
      <c r="G1" s="6"/>
    </row>
    <row r="2" spans="1:19" ht="12.75">
      <c r="A2" s="45" t="s">
        <v>1143</v>
      </c>
      <c r="B2" s="46"/>
      <c r="C2" s="6"/>
      <c r="D2" s="39"/>
      <c r="E2" s="2"/>
      <c r="F2" s="11" t="s">
        <v>2</v>
      </c>
      <c r="G2" s="20" t="s">
        <v>1144</v>
      </c>
      <c r="H2" s="40" t="s">
        <v>697</v>
      </c>
      <c r="I2" s="40" t="s">
        <v>1145</v>
      </c>
      <c r="J2" s="2"/>
      <c r="K2" s="2"/>
      <c r="L2" s="2" t="s">
        <v>1080</v>
      </c>
      <c r="M2" s="2"/>
      <c r="N2" s="2"/>
      <c r="O2" s="2"/>
      <c r="P2" s="2"/>
      <c r="Q2" s="2"/>
      <c r="R2" s="2"/>
      <c r="S2" s="2"/>
    </row>
    <row r="3" spans="1:13" ht="12.75">
      <c r="A3" s="11"/>
      <c r="C3" s="40"/>
      <c r="D3" s="25"/>
      <c r="F3" s="11" t="s">
        <v>5</v>
      </c>
      <c r="G3" s="20" t="s">
        <v>1146</v>
      </c>
      <c r="H3" s="40" t="s">
        <v>426</v>
      </c>
      <c r="I3" s="55" t="s">
        <v>1147</v>
      </c>
      <c r="M3" t="s">
        <v>1016</v>
      </c>
    </row>
    <row r="4" spans="1:13" ht="12.75">
      <c r="A4" s="32" t="s">
        <v>1148</v>
      </c>
      <c r="C4" s="60">
        <v>58</v>
      </c>
      <c r="D4" s="20" t="s">
        <v>9</v>
      </c>
      <c r="F4" s="11" t="s">
        <v>10</v>
      </c>
      <c r="G4" s="20" t="s">
        <v>1149</v>
      </c>
      <c r="H4" s="40" t="s">
        <v>1150</v>
      </c>
      <c r="I4" s="55" t="s">
        <v>1151</v>
      </c>
      <c r="M4" t="s">
        <v>1019</v>
      </c>
    </row>
    <row r="5" spans="1:13" ht="12.75">
      <c r="A5" s="33"/>
      <c r="C5" s="20">
        <v>23</v>
      </c>
      <c r="D5" s="20" t="s">
        <v>12</v>
      </c>
      <c r="F5" s="11" t="s">
        <v>13</v>
      </c>
      <c r="G5" s="20" t="s">
        <v>1152</v>
      </c>
      <c r="H5" s="40" t="s">
        <v>382</v>
      </c>
      <c r="I5" s="40" t="s">
        <v>1092</v>
      </c>
      <c r="M5" t="s">
        <v>1022</v>
      </c>
    </row>
    <row r="6" spans="1:13" ht="12.75">
      <c r="A6" s="32"/>
      <c r="C6" s="20">
        <v>9</v>
      </c>
      <c r="D6" s="61" t="s">
        <v>15</v>
      </c>
      <c r="F6" s="11" t="s">
        <v>82</v>
      </c>
      <c r="G6" s="20" t="s">
        <v>1153</v>
      </c>
      <c r="H6" s="40" t="s">
        <v>1154</v>
      </c>
      <c r="I6" s="55" t="s">
        <v>1155</v>
      </c>
      <c r="M6" t="s">
        <v>1025</v>
      </c>
    </row>
    <row r="7" spans="1:13" ht="12.75">
      <c r="A7" s="11"/>
      <c r="C7" s="20">
        <f>F36</f>
        <v>21</v>
      </c>
      <c r="D7" s="4" t="s">
        <v>16</v>
      </c>
      <c r="F7" s="11" t="s">
        <v>120</v>
      </c>
      <c r="G7" s="20" t="s">
        <v>1156</v>
      </c>
      <c r="H7" s="40" t="s">
        <v>571</v>
      </c>
      <c r="I7" s="55" t="s">
        <v>4</v>
      </c>
      <c r="L7" s="32"/>
      <c r="M7" t="s">
        <v>1029</v>
      </c>
    </row>
    <row r="8" spans="1:13" ht="12.75">
      <c r="A8" s="11"/>
      <c r="C8" s="11"/>
      <c r="D8" s="25"/>
      <c r="F8" s="11" t="s">
        <v>257</v>
      </c>
      <c r="G8" s="20" t="s">
        <v>1157</v>
      </c>
      <c r="H8" s="40" t="s">
        <v>574</v>
      </c>
      <c r="I8" s="55" t="s">
        <v>1092</v>
      </c>
      <c r="M8" t="s">
        <v>1030</v>
      </c>
    </row>
    <row r="9" spans="1:13" ht="12.75">
      <c r="A9" s="11"/>
      <c r="C9" s="11"/>
      <c r="D9" s="25"/>
      <c r="F9" s="11" t="s">
        <v>308</v>
      </c>
      <c r="G9" s="20" t="s">
        <v>1158</v>
      </c>
      <c r="H9" s="40" t="s">
        <v>1159</v>
      </c>
      <c r="I9" s="55" t="s">
        <v>1160</v>
      </c>
      <c r="M9" t="s">
        <v>1031</v>
      </c>
    </row>
    <row r="10" spans="1:13" ht="12.75">
      <c r="A10" s="11"/>
      <c r="C10" s="11"/>
      <c r="D10" s="25"/>
      <c r="F10" s="11" t="s">
        <v>311</v>
      </c>
      <c r="G10" s="20" t="s">
        <v>1161</v>
      </c>
      <c r="H10" s="40" t="s">
        <v>1162</v>
      </c>
      <c r="I10" s="55" t="s">
        <v>1163</v>
      </c>
      <c r="M10" t="s">
        <v>1032</v>
      </c>
    </row>
    <row r="11" spans="1:13" ht="12.75">
      <c r="A11" s="11"/>
      <c r="C11" s="11"/>
      <c r="D11" s="25"/>
      <c r="F11" s="11"/>
      <c r="G11" s="50"/>
      <c r="H11" s="40"/>
      <c r="I11" s="40"/>
      <c r="M11" t="s">
        <v>1033</v>
      </c>
    </row>
    <row r="12" spans="1:13" ht="12.75">
      <c r="A12" s="11"/>
      <c r="C12" s="11"/>
      <c r="D12" s="25"/>
      <c r="G12" s="11"/>
      <c r="M12" t="s">
        <v>1102</v>
      </c>
    </row>
    <row r="13" spans="1:13" ht="12.75">
      <c r="A13" s="11"/>
      <c r="C13" s="11"/>
      <c r="D13" s="25"/>
      <c r="G13" s="11"/>
      <c r="M13" t="s">
        <v>1103</v>
      </c>
    </row>
    <row r="14" spans="1:7" ht="12.75">
      <c r="A14" s="11"/>
      <c r="C14" s="11"/>
      <c r="D14" s="25"/>
      <c r="F14" s="6"/>
      <c r="G14" s="11"/>
    </row>
    <row r="15" spans="1:18" ht="12.75">
      <c r="A15" s="45" t="s">
        <v>777</v>
      </c>
      <c r="B15" s="46" t="s">
        <v>778</v>
      </c>
      <c r="C15" s="47" t="s">
        <v>779</v>
      </c>
      <c r="D15" s="48" t="s">
        <v>20</v>
      </c>
      <c r="F15" s="7" t="s">
        <v>21</v>
      </c>
      <c r="G15" s="7" t="s">
        <v>19</v>
      </c>
      <c r="H15" s="6" t="s">
        <v>22</v>
      </c>
      <c r="I15" s="6" t="s">
        <v>23</v>
      </c>
      <c r="J15" s="8" t="s">
        <v>24</v>
      </c>
      <c r="K15" s="11"/>
      <c r="L15" s="11"/>
      <c r="M15" s="11"/>
      <c r="N15" s="11"/>
      <c r="O15" s="11"/>
      <c r="P15" s="11"/>
      <c r="Q15" s="11"/>
      <c r="R15" s="11"/>
    </row>
    <row r="16" spans="1:17" ht="12.75">
      <c r="A16" s="9">
        <v>1</v>
      </c>
      <c r="B16" s="57" t="s">
        <v>1164</v>
      </c>
      <c r="C16" s="57" t="s">
        <v>96</v>
      </c>
      <c r="D16" s="49">
        <v>17443</v>
      </c>
      <c r="F16" s="11">
        <v>1</v>
      </c>
      <c r="G16" s="4" t="s">
        <v>584</v>
      </c>
      <c r="H16" s="12">
        <f aca="true" t="shared" si="0" ref="H16:H36">J16/I16/$C$5</f>
        <v>655.9782608695652</v>
      </c>
      <c r="I16" s="11">
        <f aca="true" t="shared" si="1" ref="I16:I36">COUNTIF($C$16:$D$73,G16)</f>
        <v>2</v>
      </c>
      <c r="J16" s="3">
        <f aca="true" t="shared" si="2" ref="J16:J36">SUMIF($C$16:$D$109,G16,$D$16:$D$109)</f>
        <v>30175</v>
      </c>
      <c r="M16" t="s">
        <v>319</v>
      </c>
      <c r="N16" s="56">
        <f aca="true" t="shared" si="3" ref="N16:N73">IF(M16=M15,0,1)</f>
        <v>1</v>
      </c>
      <c r="O16">
        <f aca="true" t="shared" si="4" ref="O16:O73">IF(N16=1,M16,0)</f>
        <v>0</v>
      </c>
      <c r="Q16">
        <v>0</v>
      </c>
    </row>
    <row r="17" spans="1:17" ht="12.75">
      <c r="A17" s="13">
        <v>2</v>
      </c>
      <c r="B17" s="58" t="s">
        <v>1165</v>
      </c>
      <c r="C17" s="58" t="s">
        <v>33</v>
      </c>
      <c r="D17" s="49">
        <v>16216</v>
      </c>
      <c r="F17" s="11">
        <v>2</v>
      </c>
      <c r="G17" s="4" t="s">
        <v>130</v>
      </c>
      <c r="H17" s="12">
        <f t="shared" si="0"/>
        <v>611.5652173913044</v>
      </c>
      <c r="I17" s="11">
        <f t="shared" si="1"/>
        <v>1</v>
      </c>
      <c r="J17" s="3">
        <f t="shared" si="2"/>
        <v>14066</v>
      </c>
      <c r="M17" t="s">
        <v>90</v>
      </c>
      <c r="N17" s="56">
        <f t="shared" si="3"/>
        <v>1</v>
      </c>
      <c r="O17">
        <f t="shared" si="4"/>
        <v>0</v>
      </c>
      <c r="Q17">
        <v>0</v>
      </c>
    </row>
    <row r="18" spans="1:17" ht="12.75">
      <c r="A18" s="16">
        <v>3</v>
      </c>
      <c r="B18" s="59" t="s">
        <v>1166</v>
      </c>
      <c r="C18" s="59" t="s">
        <v>201</v>
      </c>
      <c r="D18" s="49">
        <v>16064</v>
      </c>
      <c r="F18" s="11">
        <v>3</v>
      </c>
      <c r="G18" s="4" t="s">
        <v>203</v>
      </c>
      <c r="H18" s="12">
        <f t="shared" si="0"/>
        <v>584</v>
      </c>
      <c r="I18" s="11">
        <f t="shared" si="1"/>
        <v>1</v>
      </c>
      <c r="J18" s="3">
        <f t="shared" si="2"/>
        <v>13432</v>
      </c>
      <c r="M18" t="s">
        <v>90</v>
      </c>
      <c r="N18" s="56">
        <f t="shared" si="3"/>
        <v>0</v>
      </c>
      <c r="O18" s="56">
        <f t="shared" si="4"/>
        <v>0</v>
      </c>
      <c r="Q18">
        <v>0</v>
      </c>
    </row>
    <row r="19" spans="1:17" ht="12.75">
      <c r="A19" s="50">
        <v>4</v>
      </c>
      <c r="B19" t="s">
        <v>1167</v>
      </c>
      <c r="C19" t="s">
        <v>42</v>
      </c>
      <c r="D19" s="49">
        <v>15867</v>
      </c>
      <c r="F19" s="11">
        <v>4</v>
      </c>
      <c r="G19" s="4" t="s">
        <v>451</v>
      </c>
      <c r="H19" s="12">
        <f t="shared" si="0"/>
        <v>582.7608695652174</v>
      </c>
      <c r="I19" s="11">
        <f t="shared" si="1"/>
        <v>4</v>
      </c>
      <c r="J19" s="3">
        <f t="shared" si="2"/>
        <v>53614</v>
      </c>
      <c r="M19" t="s">
        <v>90</v>
      </c>
      <c r="N19" s="56">
        <f t="shared" si="3"/>
        <v>0</v>
      </c>
      <c r="O19" s="56">
        <f t="shared" si="4"/>
        <v>0</v>
      </c>
      <c r="Q19">
        <v>0</v>
      </c>
    </row>
    <row r="20" spans="1:17" ht="12.75">
      <c r="A20" s="50">
        <v>5</v>
      </c>
      <c r="B20" s="40" t="s">
        <v>1168</v>
      </c>
      <c r="C20" t="s">
        <v>584</v>
      </c>
      <c r="D20" s="49">
        <v>15173</v>
      </c>
      <c r="F20" s="11">
        <v>5</v>
      </c>
      <c r="G20" s="4" t="s">
        <v>33</v>
      </c>
      <c r="H20" s="12">
        <f t="shared" si="0"/>
        <v>580.5217391304348</v>
      </c>
      <c r="I20" s="11">
        <f t="shared" si="1"/>
        <v>3</v>
      </c>
      <c r="J20" s="3">
        <f t="shared" si="2"/>
        <v>40056</v>
      </c>
      <c r="M20" t="s">
        <v>201</v>
      </c>
      <c r="N20" s="56">
        <f t="shared" si="3"/>
        <v>1</v>
      </c>
      <c r="O20">
        <f t="shared" si="4"/>
        <v>0</v>
      </c>
      <c r="Q20">
        <v>0</v>
      </c>
    </row>
    <row r="21" spans="1:17" ht="12.75">
      <c r="A21" s="50">
        <v>6</v>
      </c>
      <c r="B21" s="18" t="s">
        <v>767</v>
      </c>
      <c r="C21" t="s">
        <v>90</v>
      </c>
      <c r="D21" s="49">
        <v>15130</v>
      </c>
      <c r="F21" s="11">
        <v>6</v>
      </c>
      <c r="G21" s="4" t="s">
        <v>90</v>
      </c>
      <c r="H21" s="12">
        <f t="shared" si="0"/>
        <v>561.768115942029</v>
      </c>
      <c r="I21" s="11">
        <f t="shared" si="1"/>
        <v>3</v>
      </c>
      <c r="J21" s="3">
        <f t="shared" si="2"/>
        <v>38762</v>
      </c>
      <c r="M21" t="s">
        <v>201</v>
      </c>
      <c r="N21" s="56">
        <f t="shared" si="3"/>
        <v>0</v>
      </c>
      <c r="O21" s="56">
        <f t="shared" si="4"/>
        <v>0</v>
      </c>
      <c r="Q21">
        <v>0</v>
      </c>
    </row>
    <row r="22" spans="1:17" ht="12.75">
      <c r="A22" s="50">
        <v>7</v>
      </c>
      <c r="B22" t="s">
        <v>1169</v>
      </c>
      <c r="C22" t="s">
        <v>451</v>
      </c>
      <c r="D22" s="49">
        <v>15096</v>
      </c>
      <c r="F22" s="11">
        <v>7</v>
      </c>
      <c r="G22" s="4" t="s">
        <v>26</v>
      </c>
      <c r="H22" s="12">
        <f t="shared" si="0"/>
        <v>555.4664031620553</v>
      </c>
      <c r="I22" s="11">
        <f t="shared" si="1"/>
        <v>11</v>
      </c>
      <c r="J22" s="3">
        <f t="shared" si="2"/>
        <v>140533</v>
      </c>
      <c r="M22" t="s">
        <v>201</v>
      </c>
      <c r="N22" s="56">
        <f t="shared" si="3"/>
        <v>0</v>
      </c>
      <c r="O22" s="56">
        <f t="shared" si="4"/>
        <v>0</v>
      </c>
      <c r="Q22">
        <v>0</v>
      </c>
    </row>
    <row r="23" spans="1:17" ht="12.75">
      <c r="A23" s="50">
        <v>8</v>
      </c>
      <c r="B23" s="40" t="s">
        <v>1170</v>
      </c>
      <c r="C23" t="s">
        <v>26</v>
      </c>
      <c r="D23" s="49">
        <v>15092</v>
      </c>
      <c r="F23" s="11">
        <v>8</v>
      </c>
      <c r="G23" s="4" t="s">
        <v>42</v>
      </c>
      <c r="H23" s="12">
        <f t="shared" si="0"/>
        <v>546.0347826086957</v>
      </c>
      <c r="I23" s="11">
        <f t="shared" si="1"/>
        <v>5</v>
      </c>
      <c r="J23" s="3">
        <f t="shared" si="2"/>
        <v>62794</v>
      </c>
      <c r="M23" t="s">
        <v>201</v>
      </c>
      <c r="N23" s="56">
        <f t="shared" si="3"/>
        <v>0</v>
      </c>
      <c r="O23" s="56">
        <f t="shared" si="4"/>
        <v>0</v>
      </c>
      <c r="Q23">
        <v>0</v>
      </c>
    </row>
    <row r="24" spans="1:17" ht="12.75">
      <c r="A24" s="50">
        <v>9</v>
      </c>
      <c r="B24" s="40" t="s">
        <v>1171</v>
      </c>
      <c r="C24" t="s">
        <v>584</v>
      </c>
      <c r="D24" s="49">
        <v>15002</v>
      </c>
      <c r="F24" s="11">
        <v>9</v>
      </c>
      <c r="G24" s="4" t="s">
        <v>96</v>
      </c>
      <c r="H24" s="12">
        <f t="shared" si="0"/>
        <v>540.4608695652174</v>
      </c>
      <c r="I24" s="11">
        <f t="shared" si="1"/>
        <v>5</v>
      </c>
      <c r="J24" s="3">
        <f t="shared" si="2"/>
        <v>62153</v>
      </c>
      <c r="M24" t="s">
        <v>201</v>
      </c>
      <c r="N24" s="56">
        <f t="shared" si="3"/>
        <v>0</v>
      </c>
      <c r="O24" s="56">
        <f t="shared" si="4"/>
        <v>0</v>
      </c>
      <c r="Q24">
        <v>0</v>
      </c>
    </row>
    <row r="25" spans="1:17" ht="12.75">
      <c r="A25" s="50">
        <v>10</v>
      </c>
      <c r="B25" t="s">
        <v>1172</v>
      </c>
      <c r="C25" t="s">
        <v>26</v>
      </c>
      <c r="D25" s="49">
        <v>14717</v>
      </c>
      <c r="F25" s="11">
        <v>10</v>
      </c>
      <c r="G25" s="4" t="s">
        <v>201</v>
      </c>
      <c r="H25" s="12">
        <f t="shared" si="0"/>
        <v>539.1677018633541</v>
      </c>
      <c r="I25" s="11">
        <f t="shared" si="1"/>
        <v>7</v>
      </c>
      <c r="J25" s="3">
        <f t="shared" si="2"/>
        <v>86806</v>
      </c>
      <c r="M25" t="s">
        <v>201</v>
      </c>
      <c r="N25" s="56">
        <f t="shared" si="3"/>
        <v>0</v>
      </c>
      <c r="O25" s="56">
        <f t="shared" si="4"/>
        <v>0</v>
      </c>
      <c r="Q25">
        <v>0</v>
      </c>
    </row>
    <row r="26" spans="1:17" ht="12.75">
      <c r="A26" s="50">
        <v>11</v>
      </c>
      <c r="B26" t="s">
        <v>1173</v>
      </c>
      <c r="C26" t="s">
        <v>42</v>
      </c>
      <c r="D26" s="49">
        <v>14587</v>
      </c>
      <c r="F26" s="11">
        <v>11</v>
      </c>
      <c r="G26" s="4" t="s">
        <v>48</v>
      </c>
      <c r="H26" s="12">
        <f t="shared" si="0"/>
        <v>531.4347826086956</v>
      </c>
      <c r="I26" s="11">
        <f t="shared" si="1"/>
        <v>1</v>
      </c>
      <c r="J26" s="3">
        <f t="shared" si="2"/>
        <v>12223</v>
      </c>
      <c r="M26" t="s">
        <v>201</v>
      </c>
      <c r="N26" s="56">
        <f t="shared" si="3"/>
        <v>0</v>
      </c>
      <c r="O26" s="56">
        <f t="shared" si="4"/>
        <v>0</v>
      </c>
      <c r="Q26">
        <v>0</v>
      </c>
    </row>
    <row r="27" spans="1:17" ht="12.75">
      <c r="A27" s="50">
        <v>12</v>
      </c>
      <c r="B27" s="40" t="s">
        <v>1174</v>
      </c>
      <c r="C27" t="s">
        <v>26</v>
      </c>
      <c r="D27" s="49">
        <v>14584</v>
      </c>
      <c r="F27" s="11">
        <v>12</v>
      </c>
      <c r="G27" s="4" t="s">
        <v>44</v>
      </c>
      <c r="H27" s="12">
        <f t="shared" si="0"/>
        <v>525.1521739130435</v>
      </c>
      <c r="I27" s="11">
        <f t="shared" si="1"/>
        <v>2</v>
      </c>
      <c r="J27" s="3">
        <f t="shared" si="2"/>
        <v>24157</v>
      </c>
      <c r="M27" t="s">
        <v>39</v>
      </c>
      <c r="N27" s="56">
        <f t="shared" si="3"/>
        <v>1</v>
      </c>
      <c r="O27">
        <f t="shared" si="4"/>
        <v>0</v>
      </c>
      <c r="Q27">
        <v>0</v>
      </c>
    </row>
    <row r="28" spans="1:17" ht="12.75">
      <c r="A28" s="50">
        <v>13</v>
      </c>
      <c r="B28" s="40" t="s">
        <v>1175</v>
      </c>
      <c r="C28" t="s">
        <v>26</v>
      </c>
      <c r="D28" s="49">
        <v>14548</v>
      </c>
      <c r="F28" s="11">
        <v>13</v>
      </c>
      <c r="G28" s="4" t="s">
        <v>321</v>
      </c>
      <c r="H28" s="12">
        <f t="shared" si="0"/>
        <v>499.60869565217394</v>
      </c>
      <c r="I28" s="11">
        <f t="shared" si="1"/>
        <v>2</v>
      </c>
      <c r="J28" s="3">
        <f t="shared" si="2"/>
        <v>22982</v>
      </c>
      <c r="M28" t="s">
        <v>321</v>
      </c>
      <c r="N28" s="56">
        <f t="shared" si="3"/>
        <v>1</v>
      </c>
      <c r="O28">
        <f t="shared" si="4"/>
        <v>0</v>
      </c>
      <c r="Q28">
        <v>0</v>
      </c>
    </row>
    <row r="29" spans="1:17" ht="12.75">
      <c r="A29" s="50">
        <v>14</v>
      </c>
      <c r="B29" s="40" t="s">
        <v>1176</v>
      </c>
      <c r="C29" t="s">
        <v>451</v>
      </c>
      <c r="D29" s="49">
        <v>14508</v>
      </c>
      <c r="F29" s="11">
        <v>14</v>
      </c>
      <c r="G29" s="4" t="s">
        <v>31</v>
      </c>
      <c r="H29" s="12">
        <f t="shared" si="0"/>
        <v>480.69565217391306</v>
      </c>
      <c r="I29" s="11">
        <f t="shared" si="1"/>
        <v>1</v>
      </c>
      <c r="J29" s="3">
        <f t="shared" si="2"/>
        <v>11056</v>
      </c>
      <c r="M29" t="s">
        <v>321</v>
      </c>
      <c r="N29" s="56">
        <f t="shared" si="3"/>
        <v>0</v>
      </c>
      <c r="O29" s="56">
        <f t="shared" si="4"/>
        <v>0</v>
      </c>
      <c r="Q29">
        <v>0</v>
      </c>
    </row>
    <row r="30" spans="1:17" ht="12.75">
      <c r="A30" s="50">
        <v>15</v>
      </c>
      <c r="B30" s="51" t="s">
        <v>1177</v>
      </c>
      <c r="C30" t="s">
        <v>130</v>
      </c>
      <c r="D30" s="49">
        <v>14066</v>
      </c>
      <c r="F30" s="11">
        <v>15</v>
      </c>
      <c r="G30" s="4" t="s">
        <v>163</v>
      </c>
      <c r="H30" s="12">
        <f t="shared" si="0"/>
        <v>449.3478260869565</v>
      </c>
      <c r="I30" s="11">
        <f t="shared" si="1"/>
        <v>3</v>
      </c>
      <c r="J30" s="3">
        <f t="shared" si="2"/>
        <v>31005</v>
      </c>
      <c r="M30" t="s">
        <v>513</v>
      </c>
      <c r="N30" s="56">
        <f t="shared" si="3"/>
        <v>1</v>
      </c>
      <c r="O30">
        <f t="shared" si="4"/>
        <v>0</v>
      </c>
      <c r="Q30">
        <v>0</v>
      </c>
    </row>
    <row r="31" spans="1:17" ht="12.75">
      <c r="A31" s="50">
        <v>16</v>
      </c>
      <c r="B31" s="18" t="s">
        <v>1178</v>
      </c>
      <c r="C31" t="s">
        <v>26</v>
      </c>
      <c r="D31" s="49">
        <v>13993</v>
      </c>
      <c r="F31" s="11">
        <v>16</v>
      </c>
      <c r="G31" s="4" t="s">
        <v>513</v>
      </c>
      <c r="H31" s="12">
        <f t="shared" si="0"/>
        <v>405.32608695652175</v>
      </c>
      <c r="I31" s="11">
        <f t="shared" si="1"/>
        <v>2</v>
      </c>
      <c r="J31" s="3">
        <f t="shared" si="2"/>
        <v>18645</v>
      </c>
      <c r="M31" t="s">
        <v>513</v>
      </c>
      <c r="N31" s="56">
        <f t="shared" si="3"/>
        <v>0</v>
      </c>
      <c r="O31" s="56">
        <f t="shared" si="4"/>
        <v>0</v>
      </c>
      <c r="Q31">
        <v>0</v>
      </c>
    </row>
    <row r="32" spans="1:17" ht="12.75">
      <c r="A32" s="50">
        <v>17</v>
      </c>
      <c r="B32" s="18" t="s">
        <v>829</v>
      </c>
      <c r="C32" t="s">
        <v>201</v>
      </c>
      <c r="D32" s="49">
        <v>13845</v>
      </c>
      <c r="F32" s="11">
        <v>17</v>
      </c>
      <c r="G32" s="4" t="s">
        <v>39</v>
      </c>
      <c r="H32" s="12">
        <f t="shared" si="0"/>
        <v>364.1304347826087</v>
      </c>
      <c r="I32" s="11">
        <f t="shared" si="1"/>
        <v>1</v>
      </c>
      <c r="J32" s="3">
        <f t="shared" si="2"/>
        <v>8375</v>
      </c>
      <c r="M32" t="s">
        <v>203</v>
      </c>
      <c r="N32" s="56">
        <f t="shared" si="3"/>
        <v>1</v>
      </c>
      <c r="O32">
        <f t="shared" si="4"/>
        <v>0</v>
      </c>
      <c r="Q32">
        <v>0</v>
      </c>
    </row>
    <row r="33" spans="1:17" ht="12.75">
      <c r="A33" s="50">
        <v>18</v>
      </c>
      <c r="B33" t="s">
        <v>1179</v>
      </c>
      <c r="C33" t="s">
        <v>44</v>
      </c>
      <c r="D33" s="49">
        <v>13578</v>
      </c>
      <c r="F33" s="11">
        <v>18</v>
      </c>
      <c r="G33" s="4" t="s">
        <v>1110</v>
      </c>
      <c r="H33" s="12">
        <f t="shared" si="0"/>
        <v>306.60869565217394</v>
      </c>
      <c r="I33" s="11">
        <f t="shared" si="1"/>
        <v>1</v>
      </c>
      <c r="J33" s="3">
        <f t="shared" si="2"/>
        <v>7052</v>
      </c>
      <c r="M33" t="s">
        <v>44</v>
      </c>
      <c r="N33" s="56">
        <f t="shared" si="3"/>
        <v>1</v>
      </c>
      <c r="O33">
        <f t="shared" si="4"/>
        <v>0</v>
      </c>
      <c r="Q33">
        <v>0</v>
      </c>
    </row>
    <row r="34" spans="1:17" ht="12.75">
      <c r="A34" s="50">
        <v>19</v>
      </c>
      <c r="B34" t="s">
        <v>1180</v>
      </c>
      <c r="C34" t="s">
        <v>451</v>
      </c>
      <c r="D34" s="49">
        <v>13439</v>
      </c>
      <c r="F34" s="11">
        <v>19</v>
      </c>
      <c r="G34" s="4" t="s">
        <v>128</v>
      </c>
      <c r="H34" s="12">
        <f t="shared" si="0"/>
        <v>285.5652173913044</v>
      </c>
      <c r="I34" s="11">
        <f t="shared" si="1"/>
        <v>1</v>
      </c>
      <c r="J34" s="3">
        <f t="shared" si="2"/>
        <v>6568</v>
      </c>
      <c r="M34" t="s">
        <v>44</v>
      </c>
      <c r="N34" s="56">
        <f t="shared" si="3"/>
        <v>0</v>
      </c>
      <c r="O34" s="56">
        <f t="shared" si="4"/>
        <v>0</v>
      </c>
      <c r="Q34">
        <v>0</v>
      </c>
    </row>
    <row r="35" spans="1:17" ht="12.75">
      <c r="A35" s="50">
        <v>20</v>
      </c>
      <c r="B35" s="28" t="s">
        <v>286</v>
      </c>
      <c r="C35" t="s">
        <v>203</v>
      </c>
      <c r="D35" s="49">
        <v>13432</v>
      </c>
      <c r="F35" s="11">
        <v>20</v>
      </c>
      <c r="G35" s="4" t="s">
        <v>50</v>
      </c>
      <c r="H35" s="12">
        <f t="shared" si="0"/>
        <v>227.17391304347825</v>
      </c>
      <c r="I35" s="11">
        <f t="shared" si="1"/>
        <v>1</v>
      </c>
      <c r="J35" s="3">
        <f t="shared" si="2"/>
        <v>5225</v>
      </c>
      <c r="M35" t="s">
        <v>31</v>
      </c>
      <c r="N35" s="56">
        <f t="shared" si="3"/>
        <v>1</v>
      </c>
      <c r="O35">
        <f t="shared" si="4"/>
        <v>0</v>
      </c>
      <c r="Q35">
        <v>0</v>
      </c>
    </row>
    <row r="36" spans="1:17" ht="12.75">
      <c r="A36" s="50">
        <v>21</v>
      </c>
      <c r="B36" t="s">
        <v>1181</v>
      </c>
      <c r="C36" t="s">
        <v>321</v>
      </c>
      <c r="D36" s="49">
        <v>13314</v>
      </c>
      <c r="F36" s="11">
        <v>21</v>
      </c>
      <c r="G36" s="4" t="s">
        <v>319</v>
      </c>
      <c r="H36" s="12">
        <f t="shared" si="0"/>
        <v>172.6086956521739</v>
      </c>
      <c r="I36" s="11">
        <f t="shared" si="1"/>
        <v>1</v>
      </c>
      <c r="J36" s="3">
        <f t="shared" si="2"/>
        <v>3970</v>
      </c>
      <c r="M36" t="s">
        <v>33</v>
      </c>
      <c r="N36" s="56">
        <f t="shared" si="3"/>
        <v>1</v>
      </c>
      <c r="O36">
        <f t="shared" si="4"/>
        <v>0</v>
      </c>
      <c r="Q36">
        <v>0</v>
      </c>
    </row>
    <row r="37" spans="1:17" ht="12.75">
      <c r="A37" s="50">
        <v>22</v>
      </c>
      <c r="B37" s="51" t="s">
        <v>1182</v>
      </c>
      <c r="C37" t="s">
        <v>26</v>
      </c>
      <c r="D37" s="49">
        <v>13272</v>
      </c>
      <c r="F37" s="11"/>
      <c r="G37" s="11"/>
      <c r="H37" s="12" t="s">
        <v>1183</v>
      </c>
      <c r="I37" s="11">
        <f>SUM(I16:I36)</f>
        <v>58</v>
      </c>
      <c r="J37" s="3">
        <f>SUM(J16:J36)</f>
        <v>693649</v>
      </c>
      <c r="M37" t="s">
        <v>33</v>
      </c>
      <c r="N37" s="56">
        <f t="shared" si="3"/>
        <v>0</v>
      </c>
      <c r="O37" s="56">
        <f t="shared" si="4"/>
        <v>0</v>
      </c>
      <c r="Q37">
        <v>0</v>
      </c>
    </row>
    <row r="38" spans="1:17" ht="12.75">
      <c r="A38" s="50">
        <v>23</v>
      </c>
      <c r="B38" s="40" t="s">
        <v>1184</v>
      </c>
      <c r="C38" t="s">
        <v>201</v>
      </c>
      <c r="D38" s="49">
        <v>13080</v>
      </c>
      <c r="F38" s="11"/>
      <c r="G38" s="11"/>
      <c r="H38" s="12"/>
      <c r="J38" s="56">
        <f>D74-J37</f>
        <v>0</v>
      </c>
      <c r="M38" t="s">
        <v>33</v>
      </c>
      <c r="N38" s="56">
        <f t="shared" si="3"/>
        <v>0</v>
      </c>
      <c r="O38" s="56">
        <f t="shared" si="4"/>
        <v>0</v>
      </c>
      <c r="Q38">
        <v>0</v>
      </c>
    </row>
    <row r="39" spans="1:17" ht="12.75">
      <c r="A39" s="50">
        <v>24</v>
      </c>
      <c r="B39" t="s">
        <v>1185</v>
      </c>
      <c r="C39" t="s">
        <v>96</v>
      </c>
      <c r="D39" s="49">
        <v>12831</v>
      </c>
      <c r="F39" s="11"/>
      <c r="G39" s="11"/>
      <c r="H39" s="19" t="s">
        <v>55</v>
      </c>
      <c r="I39" s="20">
        <f>I34</f>
        <v>1</v>
      </c>
      <c r="J39" s="21">
        <f aca="true" t="shared" si="5" ref="J39:J44">I39/I$45</f>
        <v>0.017241379310344827</v>
      </c>
      <c r="M39" t="s">
        <v>50</v>
      </c>
      <c r="N39" s="56">
        <f t="shared" si="3"/>
        <v>1</v>
      </c>
      <c r="O39">
        <f t="shared" si="4"/>
        <v>0</v>
      </c>
      <c r="Q39">
        <v>0</v>
      </c>
    </row>
    <row r="40" spans="1:17" ht="12.75">
      <c r="A40" s="50">
        <v>25</v>
      </c>
      <c r="B40" s="52" t="s">
        <v>1186</v>
      </c>
      <c r="C40" t="s">
        <v>42</v>
      </c>
      <c r="D40" s="49">
        <v>12692</v>
      </c>
      <c r="F40" s="11"/>
      <c r="G40" s="11"/>
      <c r="H40" s="19" t="s">
        <v>57</v>
      </c>
      <c r="I40" s="20">
        <f>I24+I28</f>
        <v>7</v>
      </c>
      <c r="J40" s="21">
        <f t="shared" si="5"/>
        <v>0.1206896551724138</v>
      </c>
      <c r="M40" t="s">
        <v>96</v>
      </c>
      <c r="N40" s="56">
        <f t="shared" si="3"/>
        <v>1</v>
      </c>
      <c r="O40">
        <f t="shared" si="4"/>
        <v>0</v>
      </c>
      <c r="Q40">
        <v>0</v>
      </c>
    </row>
    <row r="41" spans="1:17" ht="12.75">
      <c r="A41" s="50">
        <v>26</v>
      </c>
      <c r="B41" s="18" t="s">
        <v>1187</v>
      </c>
      <c r="C41" t="s">
        <v>26</v>
      </c>
      <c r="D41" s="49">
        <v>12435</v>
      </c>
      <c r="F41" s="11"/>
      <c r="G41" s="11"/>
      <c r="H41" s="19" t="s">
        <v>59</v>
      </c>
      <c r="I41" s="20">
        <f>I16+I17+I18+I19+I20+I21+I23+I26+I27+I29+I30+I31+I35</f>
        <v>29</v>
      </c>
      <c r="J41" s="21">
        <f t="shared" si="5"/>
        <v>0.5</v>
      </c>
      <c r="M41" t="s">
        <v>96</v>
      </c>
      <c r="N41" s="56">
        <f t="shared" si="3"/>
        <v>0</v>
      </c>
      <c r="O41" s="56">
        <f t="shared" si="4"/>
        <v>0</v>
      </c>
      <c r="Q41">
        <v>0</v>
      </c>
    </row>
    <row r="42" spans="1:17" ht="12.75">
      <c r="A42" s="50">
        <v>27</v>
      </c>
      <c r="B42" s="40" t="s">
        <v>1188</v>
      </c>
      <c r="C42" t="s">
        <v>90</v>
      </c>
      <c r="D42" s="49">
        <v>12305</v>
      </c>
      <c r="F42" s="11"/>
      <c r="G42" s="11"/>
      <c r="H42" s="19" t="s">
        <v>61</v>
      </c>
      <c r="I42" s="20">
        <f>I22+I32+I33</f>
        <v>13</v>
      </c>
      <c r="J42" s="21">
        <f t="shared" si="5"/>
        <v>0.22413793103448276</v>
      </c>
      <c r="M42" t="s">
        <v>96</v>
      </c>
      <c r="N42" s="56">
        <f t="shared" si="3"/>
        <v>0</v>
      </c>
      <c r="O42" s="56">
        <f t="shared" si="4"/>
        <v>0</v>
      </c>
      <c r="Q42">
        <v>0</v>
      </c>
    </row>
    <row r="43" spans="1:17" ht="12.75">
      <c r="A43" s="50">
        <v>28</v>
      </c>
      <c r="B43" s="40" t="s">
        <v>1189</v>
      </c>
      <c r="C43" t="s">
        <v>48</v>
      </c>
      <c r="D43" s="49">
        <v>12223</v>
      </c>
      <c r="F43" s="11"/>
      <c r="G43" s="11"/>
      <c r="H43" s="19" t="s">
        <v>63</v>
      </c>
      <c r="I43" s="20">
        <v>0</v>
      </c>
      <c r="J43" s="21">
        <f t="shared" si="5"/>
        <v>0</v>
      </c>
      <c r="M43" t="s">
        <v>96</v>
      </c>
      <c r="N43" s="56">
        <f t="shared" si="3"/>
        <v>0</v>
      </c>
      <c r="O43" s="56">
        <f t="shared" si="4"/>
        <v>0</v>
      </c>
      <c r="Q43">
        <v>0</v>
      </c>
    </row>
    <row r="44" spans="1:17" ht="12.75">
      <c r="A44" s="50">
        <v>29</v>
      </c>
      <c r="B44" t="s">
        <v>1190</v>
      </c>
      <c r="C44" t="s">
        <v>33</v>
      </c>
      <c r="D44" s="49">
        <v>12164</v>
      </c>
      <c r="F44" s="11"/>
      <c r="G44" s="11"/>
      <c r="H44" s="22" t="s">
        <v>65</v>
      </c>
      <c r="I44" s="20">
        <f>I25+I36</f>
        <v>8</v>
      </c>
      <c r="J44" s="21">
        <f t="shared" si="5"/>
        <v>0.13793103448275862</v>
      </c>
      <c r="M44" t="s">
        <v>96</v>
      </c>
      <c r="N44" s="56">
        <f t="shared" si="3"/>
        <v>0</v>
      </c>
      <c r="O44" s="56">
        <f t="shared" si="4"/>
        <v>0</v>
      </c>
      <c r="Q44">
        <v>0</v>
      </c>
    </row>
    <row r="45" spans="1:17" ht="12.75">
      <c r="A45" s="50">
        <v>30</v>
      </c>
      <c r="B45" s="40" t="s">
        <v>1191</v>
      </c>
      <c r="C45" t="s">
        <v>201</v>
      </c>
      <c r="D45" s="49">
        <v>12118</v>
      </c>
      <c r="F45" s="11"/>
      <c r="G45" s="11"/>
      <c r="I45" s="4">
        <f>SUM(I39:I44)</f>
        <v>58</v>
      </c>
      <c r="J45" s="23">
        <f>SUM(J39:J44)</f>
        <v>1</v>
      </c>
      <c r="M45" t="s">
        <v>584</v>
      </c>
      <c r="N45" s="56">
        <f t="shared" si="3"/>
        <v>1</v>
      </c>
      <c r="O45">
        <f t="shared" si="4"/>
        <v>0</v>
      </c>
      <c r="Q45">
        <v>0</v>
      </c>
    </row>
    <row r="46" spans="1:17" ht="12.75">
      <c r="A46" s="50">
        <v>31</v>
      </c>
      <c r="B46" s="40" t="s">
        <v>1192</v>
      </c>
      <c r="C46" t="s">
        <v>96</v>
      </c>
      <c r="D46" s="49">
        <v>11989</v>
      </c>
      <c r="F46" s="11"/>
      <c r="G46" s="11"/>
      <c r="H46" s="12"/>
      <c r="M46" t="s">
        <v>584</v>
      </c>
      <c r="N46" s="56">
        <f t="shared" si="3"/>
        <v>0</v>
      </c>
      <c r="O46" s="56">
        <f t="shared" si="4"/>
        <v>0</v>
      </c>
      <c r="Q46">
        <v>0</v>
      </c>
    </row>
    <row r="47" spans="1:17" ht="12.75">
      <c r="A47" s="50">
        <v>32</v>
      </c>
      <c r="B47" t="s">
        <v>1193</v>
      </c>
      <c r="C47" t="s">
        <v>26</v>
      </c>
      <c r="D47" s="49">
        <v>11873</v>
      </c>
      <c r="G47" s="11"/>
      <c r="M47" t="s">
        <v>130</v>
      </c>
      <c r="N47" s="56">
        <f t="shared" si="3"/>
        <v>1</v>
      </c>
      <c r="O47">
        <f t="shared" si="4"/>
        <v>0</v>
      </c>
      <c r="Q47">
        <v>0</v>
      </c>
    </row>
    <row r="48" spans="1:17" ht="12.75">
      <c r="A48" s="50">
        <v>33</v>
      </c>
      <c r="B48" s="40" t="s">
        <v>1194</v>
      </c>
      <c r="C48" t="s">
        <v>42</v>
      </c>
      <c r="D48" s="49">
        <v>11771</v>
      </c>
      <c r="F48" s="11"/>
      <c r="G48" s="11"/>
      <c r="M48" t="s">
        <v>1110</v>
      </c>
      <c r="N48" s="56">
        <f t="shared" si="3"/>
        <v>1</v>
      </c>
      <c r="O48">
        <f t="shared" si="4"/>
        <v>0</v>
      </c>
      <c r="Q48">
        <v>0</v>
      </c>
    </row>
    <row r="49" spans="1:17" ht="12.75">
      <c r="A49" s="50">
        <v>34</v>
      </c>
      <c r="B49" s="40" t="s">
        <v>1195</v>
      </c>
      <c r="C49" t="s">
        <v>201</v>
      </c>
      <c r="D49" s="49">
        <v>11718</v>
      </c>
      <c r="F49" s="11"/>
      <c r="G49" s="11"/>
      <c r="M49" t="s">
        <v>48</v>
      </c>
      <c r="N49" s="56">
        <f t="shared" si="3"/>
        <v>1</v>
      </c>
      <c r="O49">
        <f t="shared" si="4"/>
        <v>0</v>
      </c>
      <c r="Q49">
        <v>0</v>
      </c>
    </row>
    <row r="50" spans="1:17" ht="12.75">
      <c r="A50" s="50">
        <v>35</v>
      </c>
      <c r="B50" t="s">
        <v>1196</v>
      </c>
      <c r="C50" t="s">
        <v>33</v>
      </c>
      <c r="D50" s="49">
        <v>11676</v>
      </c>
      <c r="F50" s="11"/>
      <c r="G50" s="11"/>
      <c r="M50" t="s">
        <v>163</v>
      </c>
      <c r="N50" s="56">
        <f t="shared" si="3"/>
        <v>1</v>
      </c>
      <c r="O50">
        <f t="shared" si="4"/>
        <v>0</v>
      </c>
      <c r="Q50">
        <v>0</v>
      </c>
    </row>
    <row r="51" spans="1:17" ht="12.75">
      <c r="A51" s="50">
        <v>36</v>
      </c>
      <c r="B51" t="s">
        <v>1197</v>
      </c>
      <c r="C51" t="s">
        <v>96</v>
      </c>
      <c r="D51" s="49">
        <v>11613</v>
      </c>
      <c r="G51" s="11"/>
      <c r="M51" t="s">
        <v>163</v>
      </c>
      <c r="N51" s="56">
        <f t="shared" si="3"/>
        <v>0</v>
      </c>
      <c r="O51" s="56">
        <f t="shared" si="4"/>
        <v>0</v>
      </c>
      <c r="Q51">
        <v>0</v>
      </c>
    </row>
    <row r="52" spans="1:17" ht="12.75">
      <c r="A52" s="50">
        <v>37</v>
      </c>
      <c r="B52" t="s">
        <v>1198</v>
      </c>
      <c r="C52" t="s">
        <v>90</v>
      </c>
      <c r="D52" s="49">
        <v>11327</v>
      </c>
      <c r="G52" s="11"/>
      <c r="M52" t="s">
        <v>163</v>
      </c>
      <c r="N52" s="56">
        <f t="shared" si="3"/>
        <v>0</v>
      </c>
      <c r="O52" s="56">
        <f t="shared" si="4"/>
        <v>0</v>
      </c>
      <c r="Q52">
        <v>0</v>
      </c>
    </row>
    <row r="53" spans="1:17" ht="12.75">
      <c r="A53" s="50">
        <v>38</v>
      </c>
      <c r="B53" s="40" t="s">
        <v>1199</v>
      </c>
      <c r="C53" t="s">
        <v>163</v>
      </c>
      <c r="D53" s="49">
        <v>11088</v>
      </c>
      <c r="G53" s="11"/>
      <c r="M53" t="s">
        <v>128</v>
      </c>
      <c r="N53" s="56">
        <f t="shared" si="3"/>
        <v>1</v>
      </c>
      <c r="O53">
        <f t="shared" si="4"/>
        <v>0</v>
      </c>
      <c r="Q53" t="s">
        <v>319</v>
      </c>
    </row>
    <row r="54" spans="1:17" ht="12.75">
      <c r="A54" s="50">
        <v>39</v>
      </c>
      <c r="B54" t="s">
        <v>1200</v>
      </c>
      <c r="C54" t="s">
        <v>31</v>
      </c>
      <c r="D54" s="49">
        <v>11056</v>
      </c>
      <c r="G54" s="11"/>
      <c r="M54" t="s">
        <v>451</v>
      </c>
      <c r="N54" s="56">
        <f t="shared" si="3"/>
        <v>1</v>
      </c>
      <c r="O54">
        <f t="shared" si="4"/>
        <v>0</v>
      </c>
      <c r="Q54" t="s">
        <v>90</v>
      </c>
    </row>
    <row r="55" spans="1:17" ht="12.75">
      <c r="A55" s="50">
        <v>40</v>
      </c>
      <c r="B55" s="40" t="s">
        <v>1201</v>
      </c>
      <c r="C55" t="s">
        <v>163</v>
      </c>
      <c r="D55" s="49">
        <v>10786</v>
      </c>
      <c r="G55" s="11"/>
      <c r="M55" t="s">
        <v>451</v>
      </c>
      <c r="N55" s="56">
        <f t="shared" si="3"/>
        <v>0</v>
      </c>
      <c r="O55" s="56">
        <f t="shared" si="4"/>
        <v>0</v>
      </c>
      <c r="Q55" t="s">
        <v>201</v>
      </c>
    </row>
    <row r="56" spans="1:17" ht="12.75">
      <c r="A56" s="50">
        <v>41</v>
      </c>
      <c r="B56" s="40" t="s">
        <v>1202</v>
      </c>
      <c r="C56" t="s">
        <v>201</v>
      </c>
      <c r="D56" s="49">
        <v>10718</v>
      </c>
      <c r="G56" s="11"/>
      <c r="M56" t="s">
        <v>451</v>
      </c>
      <c r="N56" s="56">
        <f t="shared" si="3"/>
        <v>0</v>
      </c>
      <c r="O56" s="56">
        <f t="shared" si="4"/>
        <v>0</v>
      </c>
      <c r="Q56" t="s">
        <v>39</v>
      </c>
    </row>
    <row r="57" spans="1:17" ht="12.75">
      <c r="A57" s="50">
        <v>42</v>
      </c>
      <c r="B57" s="40" t="s">
        <v>1051</v>
      </c>
      <c r="C57" t="s">
        <v>44</v>
      </c>
      <c r="D57" s="49">
        <v>10579</v>
      </c>
      <c r="G57" s="11"/>
      <c r="M57" t="s">
        <v>451</v>
      </c>
      <c r="N57" s="56">
        <f t="shared" si="3"/>
        <v>0</v>
      </c>
      <c r="O57" s="56">
        <f t="shared" si="4"/>
        <v>0</v>
      </c>
      <c r="Q57" t="s">
        <v>321</v>
      </c>
    </row>
    <row r="58" spans="1:17" ht="12.75">
      <c r="A58" s="50">
        <v>43</v>
      </c>
      <c r="B58" s="40" t="s">
        <v>1203</v>
      </c>
      <c r="C58" t="s">
        <v>451</v>
      </c>
      <c r="D58" s="49">
        <v>10571</v>
      </c>
      <c r="G58" s="11"/>
      <c r="M58" t="s">
        <v>42</v>
      </c>
      <c r="N58" s="56">
        <f t="shared" si="3"/>
        <v>1</v>
      </c>
      <c r="O58">
        <f t="shared" si="4"/>
        <v>0</v>
      </c>
      <c r="Q58" t="s">
        <v>513</v>
      </c>
    </row>
    <row r="59" spans="1:17" ht="12.75">
      <c r="A59" s="50">
        <v>44</v>
      </c>
      <c r="B59" s="62" t="s">
        <v>1204</v>
      </c>
      <c r="C59" t="s">
        <v>26</v>
      </c>
      <c r="D59" s="49">
        <v>10186</v>
      </c>
      <c r="G59" s="11"/>
      <c r="M59" t="s">
        <v>42</v>
      </c>
      <c r="N59" s="56">
        <f t="shared" si="3"/>
        <v>0</v>
      </c>
      <c r="O59" s="56">
        <f t="shared" si="4"/>
        <v>0</v>
      </c>
      <c r="Q59" t="s">
        <v>203</v>
      </c>
    </row>
    <row r="60" spans="1:17" ht="12.75">
      <c r="A60" s="50">
        <v>45</v>
      </c>
      <c r="B60" s="62" t="s">
        <v>1205</v>
      </c>
      <c r="C60" t="s">
        <v>26</v>
      </c>
      <c r="D60" s="49">
        <v>10075</v>
      </c>
      <c r="G60" s="11"/>
      <c r="M60" t="s">
        <v>42</v>
      </c>
      <c r="N60" s="56">
        <f t="shared" si="3"/>
        <v>0</v>
      </c>
      <c r="O60" s="56">
        <f t="shared" si="4"/>
        <v>0</v>
      </c>
      <c r="Q60" t="s">
        <v>44</v>
      </c>
    </row>
    <row r="61" spans="1:17" ht="12.75">
      <c r="A61" s="50">
        <v>46</v>
      </c>
      <c r="B61" s="62" t="s">
        <v>1206</v>
      </c>
      <c r="C61" t="s">
        <v>26</v>
      </c>
      <c r="D61" s="49">
        <v>9758</v>
      </c>
      <c r="G61" s="11"/>
      <c r="M61" t="s">
        <v>42</v>
      </c>
      <c r="N61" s="56">
        <f t="shared" si="3"/>
        <v>0</v>
      </c>
      <c r="O61" s="56">
        <f t="shared" si="4"/>
        <v>0</v>
      </c>
      <c r="Q61" t="s">
        <v>31</v>
      </c>
    </row>
    <row r="62" spans="1:17" ht="12.75">
      <c r="A62" s="50">
        <v>47</v>
      </c>
      <c r="B62" s="62" t="s">
        <v>1207</v>
      </c>
      <c r="C62" t="s">
        <v>321</v>
      </c>
      <c r="D62" s="49">
        <v>9668</v>
      </c>
      <c r="G62" s="11"/>
      <c r="M62" t="s">
        <v>42</v>
      </c>
      <c r="N62" s="56">
        <f t="shared" si="3"/>
        <v>0</v>
      </c>
      <c r="O62" s="56">
        <f t="shared" si="4"/>
        <v>0</v>
      </c>
      <c r="Q62" t="s">
        <v>33</v>
      </c>
    </row>
    <row r="63" spans="1:17" ht="12.75">
      <c r="A63" s="50">
        <v>48</v>
      </c>
      <c r="B63" s="62" t="s">
        <v>1208</v>
      </c>
      <c r="C63" t="s">
        <v>513</v>
      </c>
      <c r="D63" s="49">
        <v>9531</v>
      </c>
      <c r="G63" s="11"/>
      <c r="M63" t="s">
        <v>26</v>
      </c>
      <c r="N63" s="56">
        <f t="shared" si="3"/>
        <v>1</v>
      </c>
      <c r="O63">
        <f t="shared" si="4"/>
        <v>0</v>
      </c>
      <c r="Q63" t="s">
        <v>50</v>
      </c>
    </row>
    <row r="64" spans="1:17" ht="12.75">
      <c r="A64" s="50">
        <v>49</v>
      </c>
      <c r="B64" s="62" t="s">
        <v>1209</v>
      </c>
      <c r="C64" t="s">
        <v>201</v>
      </c>
      <c r="D64" s="49">
        <v>9263</v>
      </c>
      <c r="G64" s="11"/>
      <c r="M64" t="s">
        <v>26</v>
      </c>
      <c r="N64" s="56">
        <f t="shared" si="3"/>
        <v>0</v>
      </c>
      <c r="O64" s="56">
        <f t="shared" si="4"/>
        <v>0</v>
      </c>
      <c r="Q64" t="s">
        <v>96</v>
      </c>
    </row>
    <row r="65" spans="1:17" ht="12.75">
      <c r="A65" s="50">
        <v>50</v>
      </c>
      <c r="B65" s="62" t="s">
        <v>1210</v>
      </c>
      <c r="C65" t="s">
        <v>163</v>
      </c>
      <c r="D65" s="49">
        <v>9131</v>
      </c>
      <c r="G65" s="11"/>
      <c r="M65" t="s">
        <v>26</v>
      </c>
      <c r="N65" s="56">
        <f t="shared" si="3"/>
        <v>0</v>
      </c>
      <c r="O65" s="56">
        <f t="shared" si="4"/>
        <v>0</v>
      </c>
      <c r="Q65" t="s">
        <v>584</v>
      </c>
    </row>
    <row r="66" spans="1:17" ht="12.75">
      <c r="A66" s="50">
        <v>51</v>
      </c>
      <c r="B66" s="62" t="s">
        <v>1211</v>
      </c>
      <c r="C66" t="s">
        <v>513</v>
      </c>
      <c r="D66" s="49">
        <v>9114</v>
      </c>
      <c r="G66" s="11"/>
      <c r="M66" t="s">
        <v>26</v>
      </c>
      <c r="N66" s="56">
        <f t="shared" si="3"/>
        <v>0</v>
      </c>
      <c r="O66" s="56">
        <f t="shared" si="4"/>
        <v>0</v>
      </c>
      <c r="Q66" t="s">
        <v>130</v>
      </c>
    </row>
    <row r="67" spans="1:17" ht="12.75">
      <c r="A67" s="50">
        <v>52</v>
      </c>
      <c r="B67" s="62" t="s">
        <v>1212</v>
      </c>
      <c r="C67" t="s">
        <v>39</v>
      </c>
      <c r="D67" s="49">
        <v>8375</v>
      </c>
      <c r="G67" s="11"/>
      <c r="M67" t="s">
        <v>26</v>
      </c>
      <c r="N67" s="56">
        <f t="shared" si="3"/>
        <v>0</v>
      </c>
      <c r="O67" s="56">
        <f t="shared" si="4"/>
        <v>0</v>
      </c>
      <c r="Q67" t="s">
        <v>1110</v>
      </c>
    </row>
    <row r="68" spans="1:17" ht="12.75">
      <c r="A68" s="50">
        <v>53</v>
      </c>
      <c r="B68" s="62" t="s">
        <v>1213</v>
      </c>
      <c r="C68" t="s">
        <v>96</v>
      </c>
      <c r="D68" s="49">
        <v>8277</v>
      </c>
      <c r="G68" s="11"/>
      <c r="M68" t="s">
        <v>26</v>
      </c>
      <c r="N68" s="56">
        <f t="shared" si="3"/>
        <v>0</v>
      </c>
      <c r="O68" s="56">
        <f t="shared" si="4"/>
        <v>0</v>
      </c>
      <c r="Q68" t="s">
        <v>48</v>
      </c>
    </row>
    <row r="69" spans="1:17" ht="12.75">
      <c r="A69" s="50">
        <v>54</v>
      </c>
      <c r="B69" s="62" t="s">
        <v>1214</v>
      </c>
      <c r="C69" t="s">
        <v>42</v>
      </c>
      <c r="D69" s="49">
        <v>7877</v>
      </c>
      <c r="G69" s="11"/>
      <c r="M69" t="s">
        <v>26</v>
      </c>
      <c r="N69" s="56">
        <f t="shared" si="3"/>
        <v>0</v>
      </c>
      <c r="O69" s="56">
        <f t="shared" si="4"/>
        <v>0</v>
      </c>
      <c r="Q69" t="s">
        <v>163</v>
      </c>
    </row>
    <row r="70" spans="1:17" ht="12.75">
      <c r="A70" s="50">
        <v>55</v>
      </c>
      <c r="B70" s="62" t="s">
        <v>1215</v>
      </c>
      <c r="C70" t="s">
        <v>1110</v>
      </c>
      <c r="D70" s="49">
        <v>7052</v>
      </c>
      <c r="G70" s="11"/>
      <c r="M70" t="s">
        <v>26</v>
      </c>
      <c r="N70" s="56">
        <f t="shared" si="3"/>
        <v>0</v>
      </c>
      <c r="O70" s="56">
        <f t="shared" si="4"/>
        <v>0</v>
      </c>
      <c r="Q70" t="s">
        <v>128</v>
      </c>
    </row>
    <row r="71" spans="1:17" ht="12.75">
      <c r="A71" s="50">
        <v>56</v>
      </c>
      <c r="B71" s="62" t="s">
        <v>1216</v>
      </c>
      <c r="C71" t="s">
        <v>128</v>
      </c>
      <c r="D71" s="49">
        <v>6568</v>
      </c>
      <c r="G71" s="11"/>
      <c r="M71" t="s">
        <v>26</v>
      </c>
      <c r="N71" s="56">
        <f t="shared" si="3"/>
        <v>0</v>
      </c>
      <c r="O71" s="56">
        <f t="shared" si="4"/>
        <v>0</v>
      </c>
      <c r="Q71" t="s">
        <v>451</v>
      </c>
    </row>
    <row r="72" spans="1:17" ht="12.75">
      <c r="A72" s="50">
        <v>57</v>
      </c>
      <c r="B72" s="62" t="s">
        <v>1217</v>
      </c>
      <c r="C72" t="s">
        <v>50</v>
      </c>
      <c r="D72" s="49">
        <v>5225</v>
      </c>
      <c r="G72" s="11"/>
      <c r="M72" t="s">
        <v>26</v>
      </c>
      <c r="N72" s="56">
        <f t="shared" si="3"/>
        <v>0</v>
      </c>
      <c r="O72" s="56">
        <f t="shared" si="4"/>
        <v>0</v>
      </c>
      <c r="Q72" t="s">
        <v>42</v>
      </c>
    </row>
    <row r="73" spans="1:17" ht="12.75">
      <c r="A73" s="50">
        <v>58</v>
      </c>
      <c r="B73" s="62" t="s">
        <v>1218</v>
      </c>
      <c r="C73" t="s">
        <v>319</v>
      </c>
      <c r="D73" s="49">
        <v>3970</v>
      </c>
      <c r="G73" s="11"/>
      <c r="M73" t="s">
        <v>26</v>
      </c>
      <c r="N73" s="56">
        <f t="shared" si="3"/>
        <v>0</v>
      </c>
      <c r="O73" s="56">
        <f t="shared" si="4"/>
        <v>0</v>
      </c>
      <c r="Q73" t="s">
        <v>26</v>
      </c>
    </row>
    <row r="74" spans="1:13" ht="12.75">
      <c r="A74" s="11"/>
      <c r="B74" s="18"/>
      <c r="C74" s="12" t="s">
        <v>1183</v>
      </c>
      <c r="D74" s="25">
        <f>SUM(D16:D73)</f>
        <v>693649</v>
      </c>
      <c r="G74" s="11"/>
      <c r="M7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120"/>
  <sheetViews>
    <sheetView tabSelected="1" workbookViewId="0" topLeftCell="A16">
      <selection activeCell="A31" sqref="A31"/>
    </sheetView>
  </sheetViews>
  <sheetFormatPr defaultColWidth="9.140625" defaultRowHeight="12.75"/>
  <cols>
    <col min="2" max="2" width="24.421875" style="0" customWidth="1"/>
    <col min="7" max="7" width="10.140625" style="0" customWidth="1"/>
    <col min="8" max="8" width="17.7109375" style="0" customWidth="1"/>
    <col min="13" max="20" width="0" style="0" hidden="1" customWidth="1"/>
  </cols>
  <sheetData>
    <row r="1" spans="1:20" ht="12.75">
      <c r="A1" s="34" t="s">
        <v>1219</v>
      </c>
      <c r="B1" s="2"/>
      <c r="C1" s="6"/>
      <c r="D1" s="39"/>
      <c r="E1" s="2"/>
      <c r="F1" s="2"/>
      <c r="G1" s="6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>
      <c r="A2" s="45" t="s">
        <v>1220</v>
      </c>
      <c r="B2" s="46"/>
      <c r="C2" s="6"/>
      <c r="D2" s="39"/>
      <c r="E2" s="2"/>
      <c r="F2" s="3" t="s">
        <v>2</v>
      </c>
      <c r="G2" s="63" t="s">
        <v>1221</v>
      </c>
      <c r="H2" s="40" t="s">
        <v>1222</v>
      </c>
      <c r="I2" s="40" t="s">
        <v>1223</v>
      </c>
      <c r="J2" s="2"/>
      <c r="K2" s="2"/>
      <c r="L2" s="2" t="s">
        <v>1080</v>
      </c>
      <c r="M2" s="2"/>
      <c r="N2" s="2"/>
      <c r="O2" s="2"/>
      <c r="P2" s="2"/>
      <c r="Q2" s="2"/>
      <c r="R2" s="2"/>
      <c r="S2" s="2"/>
      <c r="T2" s="2"/>
    </row>
    <row r="3" spans="1:13" ht="12.75">
      <c r="A3" s="11"/>
      <c r="C3" s="40"/>
      <c r="D3" s="25"/>
      <c r="F3" s="3" t="s">
        <v>5</v>
      </c>
      <c r="G3" s="50" t="s">
        <v>1224</v>
      </c>
      <c r="H3" s="40" t="s">
        <v>1225</v>
      </c>
      <c r="I3" s="55" t="s">
        <v>1226</v>
      </c>
      <c r="M3" t="s">
        <v>1227</v>
      </c>
    </row>
    <row r="4" spans="1:13" ht="12.75">
      <c r="A4" s="32" t="s">
        <v>1228</v>
      </c>
      <c r="C4" s="50">
        <v>105</v>
      </c>
      <c r="D4" s="20" t="s">
        <v>9</v>
      </c>
      <c r="F4" s="3" t="s">
        <v>10</v>
      </c>
      <c r="G4" s="50" t="s">
        <v>1229</v>
      </c>
      <c r="H4" s="40" t="s">
        <v>1230</v>
      </c>
      <c r="I4" s="55" t="s">
        <v>1231</v>
      </c>
      <c r="M4" t="s">
        <v>1019</v>
      </c>
    </row>
    <row r="5" spans="1:13" ht="12.75">
      <c r="A5" s="33"/>
      <c r="C5" s="11">
        <v>31</v>
      </c>
      <c r="D5" s="20" t="s">
        <v>12</v>
      </c>
      <c r="F5" s="3" t="s">
        <v>13</v>
      </c>
      <c r="G5" s="50" t="s">
        <v>1232</v>
      </c>
      <c r="H5" s="40" t="s">
        <v>1233</v>
      </c>
      <c r="I5" s="40" t="s">
        <v>117</v>
      </c>
      <c r="M5" t="s">
        <v>1022</v>
      </c>
    </row>
    <row r="6" spans="1:13" ht="12.75">
      <c r="A6" s="32"/>
      <c r="C6" s="11">
        <v>9</v>
      </c>
      <c r="D6" s="61" t="s">
        <v>15</v>
      </c>
      <c r="F6" s="3" t="s">
        <v>82</v>
      </c>
      <c r="G6" s="50" t="s">
        <v>1234</v>
      </c>
      <c r="H6" s="40" t="s">
        <v>1235</v>
      </c>
      <c r="I6" s="55" t="s">
        <v>1236</v>
      </c>
      <c r="M6" t="s">
        <v>1025</v>
      </c>
    </row>
    <row r="7" spans="1:13" ht="12.75">
      <c r="A7" s="11"/>
      <c r="C7" s="11">
        <v>31</v>
      </c>
      <c r="D7" s="4" t="s">
        <v>16</v>
      </c>
      <c r="F7" s="3" t="s">
        <v>120</v>
      </c>
      <c r="G7" s="50" t="s">
        <v>1237</v>
      </c>
      <c r="H7" s="40" t="s">
        <v>578</v>
      </c>
      <c r="I7" s="55" t="s">
        <v>52</v>
      </c>
      <c r="L7" s="32"/>
      <c r="M7" t="s">
        <v>1029</v>
      </c>
    </row>
    <row r="8" spans="1:13" ht="12.75">
      <c r="A8" s="11"/>
      <c r="C8" s="11"/>
      <c r="D8" s="25"/>
      <c r="F8" s="3" t="s">
        <v>257</v>
      </c>
      <c r="G8" s="50" t="s">
        <v>1238</v>
      </c>
      <c r="H8" s="40" t="s">
        <v>1239</v>
      </c>
      <c r="I8" s="55" t="s">
        <v>1240</v>
      </c>
      <c r="M8" t="s">
        <v>1030</v>
      </c>
    </row>
    <row r="9" spans="1:13" ht="12.75">
      <c r="A9" s="11"/>
      <c r="C9" s="11"/>
      <c r="D9" s="25"/>
      <c r="F9" s="3" t="s">
        <v>308</v>
      </c>
      <c r="G9" s="50" t="s">
        <v>1241</v>
      </c>
      <c r="H9" s="40" t="s">
        <v>1242</v>
      </c>
      <c r="I9" s="55" t="s">
        <v>1243</v>
      </c>
      <c r="M9" t="s">
        <v>1031</v>
      </c>
    </row>
    <row r="10" spans="1:19" ht="12.75">
      <c r="A10" s="11"/>
      <c r="C10" s="11"/>
      <c r="D10" s="25"/>
      <c r="F10" s="3" t="s">
        <v>311</v>
      </c>
      <c r="G10" s="50" t="s">
        <v>1244</v>
      </c>
      <c r="H10" s="40" t="s">
        <v>1245</v>
      </c>
      <c r="I10" s="55" t="s">
        <v>1246</v>
      </c>
      <c r="M10" t="s">
        <v>1032</v>
      </c>
      <c r="S10" t="s">
        <v>898</v>
      </c>
    </row>
    <row r="11" spans="1:13" ht="12.75">
      <c r="A11" s="11"/>
      <c r="C11" s="11"/>
      <c r="D11" s="25"/>
      <c r="M11" t="s">
        <v>1033</v>
      </c>
    </row>
    <row r="12" spans="1:13" ht="12.75">
      <c r="A12" s="11"/>
      <c r="C12" s="11"/>
      <c r="D12" s="25"/>
      <c r="G12" s="11"/>
      <c r="M12" t="s">
        <v>1102</v>
      </c>
    </row>
    <row r="13" spans="1:13" ht="12.75">
      <c r="A13" s="11"/>
      <c r="C13" s="11"/>
      <c r="D13" s="25"/>
      <c r="G13" s="11"/>
      <c r="M13" t="s">
        <v>1103</v>
      </c>
    </row>
    <row r="14" spans="1:7" ht="12.75">
      <c r="A14" s="11"/>
      <c r="C14" s="11"/>
      <c r="D14" s="25"/>
      <c r="F14" s="2"/>
      <c r="G14" s="11"/>
    </row>
    <row r="15" spans="1:18" ht="12.75">
      <c r="A15" s="45" t="s">
        <v>777</v>
      </c>
      <c r="B15" s="46" t="s">
        <v>778</v>
      </c>
      <c r="C15" s="47" t="s">
        <v>779</v>
      </c>
      <c r="D15" s="48" t="s">
        <v>20</v>
      </c>
      <c r="F15" s="7" t="s">
        <v>21</v>
      </c>
      <c r="G15" s="7" t="s">
        <v>19</v>
      </c>
      <c r="H15" s="6" t="s">
        <v>22</v>
      </c>
      <c r="I15" s="6" t="s">
        <v>23</v>
      </c>
      <c r="J15" s="8" t="s">
        <v>24</v>
      </c>
      <c r="K15" s="11"/>
      <c r="L15" s="11"/>
      <c r="M15" s="11"/>
      <c r="N15" s="11"/>
      <c r="O15" s="11"/>
      <c r="P15" s="11"/>
      <c r="Q15" s="11"/>
      <c r="R15" s="11"/>
    </row>
    <row r="16" spans="1:20" ht="12.75">
      <c r="A16" s="9">
        <v>1</v>
      </c>
      <c r="B16" s="57" t="s">
        <v>1107</v>
      </c>
      <c r="C16" s="64" t="s">
        <v>26</v>
      </c>
      <c r="D16" s="49">
        <v>26160</v>
      </c>
      <c r="F16" s="11">
        <v>1</v>
      </c>
      <c r="G16" t="s">
        <v>44</v>
      </c>
      <c r="H16" s="12">
        <f aca="true" t="shared" si="0" ref="H16:H46">J16/I16/$C$5</f>
        <v>667.2258064516129</v>
      </c>
      <c r="I16" s="11">
        <f aca="true" t="shared" si="1" ref="I16:I46">COUNTIF($C$16:$D$130,G16)</f>
        <v>4</v>
      </c>
      <c r="J16" s="3">
        <f aca="true" t="shared" si="2" ref="J16:J46">SUMIF($C$16:$D$130,G16,$D$16:$D$130)</f>
        <v>82736</v>
      </c>
      <c r="M16" t="s">
        <v>28</v>
      </c>
      <c r="N16" s="56">
        <f aca="true" t="shared" si="3" ref="N16:N48">IF(M16=M15,0,1)</f>
        <v>1</v>
      </c>
      <c r="O16">
        <f aca="true" t="shared" si="4" ref="O16:O48">IF(N16=1,M16,0)</f>
        <v>0</v>
      </c>
      <c r="Q16">
        <v>0</v>
      </c>
      <c r="T16" t="s">
        <v>319</v>
      </c>
    </row>
    <row r="17" spans="1:20" ht="12.75">
      <c r="A17" s="13">
        <v>2</v>
      </c>
      <c r="B17" s="58" t="s">
        <v>858</v>
      </c>
      <c r="C17" s="65" t="s">
        <v>584</v>
      </c>
      <c r="D17" s="49">
        <v>23907</v>
      </c>
      <c r="F17" s="11">
        <v>2</v>
      </c>
      <c r="G17" t="s">
        <v>584</v>
      </c>
      <c r="H17" s="12">
        <f t="shared" si="0"/>
        <v>650.6854838709677</v>
      </c>
      <c r="I17" s="11">
        <f t="shared" si="1"/>
        <v>4</v>
      </c>
      <c r="J17" s="3">
        <f t="shared" si="2"/>
        <v>80685</v>
      </c>
      <c r="M17" t="s">
        <v>28</v>
      </c>
      <c r="N17" s="56">
        <f t="shared" si="3"/>
        <v>0</v>
      </c>
      <c r="O17">
        <f t="shared" si="4"/>
        <v>0</v>
      </c>
      <c r="Q17">
        <v>0</v>
      </c>
      <c r="T17" t="s">
        <v>90</v>
      </c>
    </row>
    <row r="18" spans="1:20" ht="12.75">
      <c r="A18" s="16">
        <v>3</v>
      </c>
      <c r="B18" s="59" t="s">
        <v>978</v>
      </c>
      <c r="C18" s="66" t="s">
        <v>42</v>
      </c>
      <c r="D18" s="49">
        <v>22609</v>
      </c>
      <c r="F18" s="11">
        <v>3</v>
      </c>
      <c r="G18" t="s">
        <v>31</v>
      </c>
      <c r="H18" s="12">
        <f t="shared" si="0"/>
        <v>637.1209677419355</v>
      </c>
      <c r="I18" s="11">
        <f t="shared" si="1"/>
        <v>4</v>
      </c>
      <c r="J18" s="3">
        <f t="shared" si="2"/>
        <v>79003</v>
      </c>
      <c r="M18" t="s">
        <v>28</v>
      </c>
      <c r="N18" s="56">
        <f t="shared" si="3"/>
        <v>0</v>
      </c>
      <c r="O18" s="56">
        <f t="shared" si="4"/>
        <v>0</v>
      </c>
      <c r="Q18">
        <v>0</v>
      </c>
      <c r="T18" t="s">
        <v>90</v>
      </c>
    </row>
    <row r="19" spans="1:20" ht="12.75">
      <c r="A19" s="50">
        <v>4</v>
      </c>
      <c r="B19" t="s">
        <v>1035</v>
      </c>
      <c r="C19" s="4" t="s">
        <v>44</v>
      </c>
      <c r="D19" s="49">
        <v>22515</v>
      </c>
      <c r="F19" s="11">
        <v>4</v>
      </c>
      <c r="G19" t="s">
        <v>26</v>
      </c>
      <c r="H19" s="12">
        <f t="shared" si="0"/>
        <v>636.2387096774194</v>
      </c>
      <c r="I19" s="11">
        <f t="shared" si="1"/>
        <v>10</v>
      </c>
      <c r="J19" s="3">
        <f t="shared" si="2"/>
        <v>197234</v>
      </c>
      <c r="M19" t="s">
        <v>90</v>
      </c>
      <c r="N19" s="56">
        <f t="shared" si="3"/>
        <v>1</v>
      </c>
      <c r="O19" s="56">
        <f t="shared" si="4"/>
        <v>0</v>
      </c>
      <c r="Q19">
        <v>0</v>
      </c>
      <c r="T19" t="s">
        <v>90</v>
      </c>
    </row>
    <row r="20" spans="1:20" ht="12.75">
      <c r="A20" s="50">
        <v>5</v>
      </c>
      <c r="B20" s="40" t="s">
        <v>1247</v>
      </c>
      <c r="C20" s="4" t="s">
        <v>42</v>
      </c>
      <c r="D20" s="49">
        <v>22366</v>
      </c>
      <c r="F20" s="11">
        <v>5</v>
      </c>
      <c r="G20" t="s">
        <v>42</v>
      </c>
      <c r="H20" s="12">
        <f t="shared" si="0"/>
        <v>629.7204301075268</v>
      </c>
      <c r="I20" s="11">
        <f t="shared" si="1"/>
        <v>6</v>
      </c>
      <c r="J20" s="3">
        <f t="shared" si="2"/>
        <v>117128</v>
      </c>
      <c r="M20" t="s">
        <v>90</v>
      </c>
      <c r="N20" s="56">
        <f t="shared" si="3"/>
        <v>0</v>
      </c>
      <c r="O20">
        <f t="shared" si="4"/>
        <v>0</v>
      </c>
      <c r="Q20">
        <v>0</v>
      </c>
      <c r="T20" s="55" t="s">
        <v>201</v>
      </c>
    </row>
    <row r="21" spans="1:20" ht="12.75">
      <c r="A21" s="50">
        <v>6</v>
      </c>
      <c r="B21" s="40" t="s">
        <v>1248</v>
      </c>
      <c r="C21" s="4" t="s">
        <v>31</v>
      </c>
      <c r="D21" s="49">
        <v>22313</v>
      </c>
      <c r="F21" s="11">
        <v>6</v>
      </c>
      <c r="G21" t="s">
        <v>1249</v>
      </c>
      <c r="H21" s="12">
        <f t="shared" si="0"/>
        <v>617.2903225806451</v>
      </c>
      <c r="I21" s="11">
        <f t="shared" si="1"/>
        <v>1</v>
      </c>
      <c r="J21" s="3">
        <f t="shared" si="2"/>
        <v>19136</v>
      </c>
      <c r="M21" t="s">
        <v>90</v>
      </c>
      <c r="N21" s="56">
        <f t="shared" si="3"/>
        <v>0</v>
      </c>
      <c r="O21" s="56">
        <f t="shared" si="4"/>
        <v>0</v>
      </c>
      <c r="Q21">
        <v>0</v>
      </c>
      <c r="T21" s="40" t="s">
        <v>201</v>
      </c>
    </row>
    <row r="22" spans="1:20" ht="12.75">
      <c r="A22" s="50">
        <v>7</v>
      </c>
      <c r="B22" t="s">
        <v>982</v>
      </c>
      <c r="C22" s="4" t="s">
        <v>451</v>
      </c>
      <c r="D22" s="49">
        <v>22235</v>
      </c>
      <c r="F22" s="11">
        <v>7</v>
      </c>
      <c r="G22" t="s">
        <v>96</v>
      </c>
      <c r="H22" s="12">
        <f t="shared" si="0"/>
        <v>614.483870967742</v>
      </c>
      <c r="I22" s="11">
        <f t="shared" si="1"/>
        <v>7</v>
      </c>
      <c r="J22" s="3">
        <f t="shared" si="2"/>
        <v>133343</v>
      </c>
      <c r="M22" t="s">
        <v>90</v>
      </c>
      <c r="N22" s="56">
        <f t="shared" si="3"/>
        <v>0</v>
      </c>
      <c r="O22" s="56">
        <f t="shared" si="4"/>
        <v>0</v>
      </c>
      <c r="Q22">
        <v>0</v>
      </c>
      <c r="T22" s="40" t="s">
        <v>201</v>
      </c>
    </row>
    <row r="23" spans="1:20" ht="12.75">
      <c r="A23" s="50">
        <v>8</v>
      </c>
      <c r="B23" s="40" t="s">
        <v>1250</v>
      </c>
      <c r="C23" s="4" t="s">
        <v>96</v>
      </c>
      <c r="D23" s="49">
        <v>22148</v>
      </c>
      <c r="F23" s="11">
        <v>8</v>
      </c>
      <c r="G23" t="s">
        <v>28</v>
      </c>
      <c r="H23" s="12">
        <f t="shared" si="0"/>
        <v>571.236559139785</v>
      </c>
      <c r="I23" s="11">
        <f t="shared" si="1"/>
        <v>3</v>
      </c>
      <c r="J23" s="3">
        <f t="shared" si="2"/>
        <v>53125</v>
      </c>
      <c r="M23" t="s">
        <v>90</v>
      </c>
      <c r="N23" s="56">
        <f t="shared" si="3"/>
        <v>0</v>
      </c>
      <c r="O23" s="56">
        <f t="shared" si="4"/>
        <v>0</v>
      </c>
      <c r="Q23">
        <v>0</v>
      </c>
      <c r="T23" s="40" t="s">
        <v>201</v>
      </c>
    </row>
    <row r="24" spans="1:20" ht="12.75">
      <c r="A24" s="50">
        <v>9</v>
      </c>
      <c r="B24" s="40" t="s">
        <v>588</v>
      </c>
      <c r="C24" s="4" t="s">
        <v>26</v>
      </c>
      <c r="D24" s="49">
        <v>21883</v>
      </c>
      <c r="F24" s="11">
        <v>9</v>
      </c>
      <c r="G24" t="s">
        <v>33</v>
      </c>
      <c r="H24" s="12">
        <f t="shared" si="0"/>
        <v>563.9408602150538</v>
      </c>
      <c r="I24" s="11">
        <f t="shared" si="1"/>
        <v>6</v>
      </c>
      <c r="J24" s="3">
        <f t="shared" si="2"/>
        <v>104893</v>
      </c>
      <c r="M24" t="s">
        <v>38</v>
      </c>
      <c r="N24" s="56">
        <f t="shared" si="3"/>
        <v>1</v>
      </c>
      <c r="O24" s="56">
        <f t="shared" si="4"/>
        <v>0</v>
      </c>
      <c r="Q24">
        <v>0</v>
      </c>
      <c r="T24" s="40" t="s">
        <v>201</v>
      </c>
    </row>
    <row r="25" spans="1:20" ht="12.75">
      <c r="A25" s="50">
        <v>10</v>
      </c>
      <c r="B25" t="s">
        <v>1112</v>
      </c>
      <c r="C25" s="4" t="s">
        <v>584</v>
      </c>
      <c r="D25" s="49">
        <v>21644</v>
      </c>
      <c r="F25" s="11">
        <v>10</v>
      </c>
      <c r="G25" t="s">
        <v>90</v>
      </c>
      <c r="H25" s="12">
        <f t="shared" si="0"/>
        <v>560.741935483871</v>
      </c>
      <c r="I25" s="11">
        <f t="shared" si="1"/>
        <v>5</v>
      </c>
      <c r="J25" s="3">
        <f t="shared" si="2"/>
        <v>86915</v>
      </c>
      <c r="M25" t="s">
        <v>38</v>
      </c>
      <c r="N25" s="56">
        <f t="shared" si="3"/>
        <v>0</v>
      </c>
      <c r="O25" s="56">
        <f t="shared" si="4"/>
        <v>0</v>
      </c>
      <c r="Q25">
        <v>0</v>
      </c>
      <c r="T25" s="40" t="s">
        <v>201</v>
      </c>
    </row>
    <row r="26" spans="1:20" ht="12.75">
      <c r="A26" s="50">
        <v>11</v>
      </c>
      <c r="B26" t="s">
        <v>976</v>
      </c>
      <c r="C26" s="4" t="s">
        <v>96</v>
      </c>
      <c r="D26" s="49">
        <v>21638</v>
      </c>
      <c r="F26" s="11">
        <v>11</v>
      </c>
      <c r="G26" t="s">
        <v>395</v>
      </c>
      <c r="H26" s="12">
        <f t="shared" si="0"/>
        <v>556.7096774193549</v>
      </c>
      <c r="I26" s="11">
        <f t="shared" si="1"/>
        <v>2</v>
      </c>
      <c r="J26" s="3">
        <f t="shared" si="2"/>
        <v>34516</v>
      </c>
      <c r="M26" t="s">
        <v>201</v>
      </c>
      <c r="N26" s="56">
        <f t="shared" si="3"/>
        <v>1</v>
      </c>
      <c r="O26" s="56">
        <f t="shared" si="4"/>
        <v>0</v>
      </c>
      <c r="Q26">
        <v>0</v>
      </c>
      <c r="T26" s="40" t="s">
        <v>201</v>
      </c>
    </row>
    <row r="27" spans="1:20" ht="12.75">
      <c r="A27" s="50">
        <v>12</v>
      </c>
      <c r="B27" s="40" t="s">
        <v>1251</v>
      </c>
      <c r="C27" s="4" t="s">
        <v>44</v>
      </c>
      <c r="D27" s="49">
        <v>21547</v>
      </c>
      <c r="F27" s="11">
        <v>12</v>
      </c>
      <c r="G27" t="s">
        <v>163</v>
      </c>
      <c r="H27" s="12">
        <f t="shared" si="0"/>
        <v>551.4623655913978</v>
      </c>
      <c r="I27" s="11">
        <f t="shared" si="1"/>
        <v>3</v>
      </c>
      <c r="J27" s="3">
        <f t="shared" si="2"/>
        <v>51286</v>
      </c>
      <c r="M27" t="s">
        <v>201</v>
      </c>
      <c r="N27" s="56">
        <f t="shared" si="3"/>
        <v>0</v>
      </c>
      <c r="O27">
        <f t="shared" si="4"/>
        <v>0</v>
      </c>
      <c r="Q27">
        <v>0</v>
      </c>
      <c r="T27" s="40" t="s">
        <v>39</v>
      </c>
    </row>
    <row r="28" spans="1:20" ht="12.75">
      <c r="A28" s="50">
        <v>13</v>
      </c>
      <c r="B28" s="40" t="s">
        <v>1252</v>
      </c>
      <c r="C28" s="4" t="s">
        <v>96</v>
      </c>
      <c r="D28" s="49">
        <v>21513</v>
      </c>
      <c r="F28" s="11">
        <v>13</v>
      </c>
      <c r="G28" t="s">
        <v>451</v>
      </c>
      <c r="H28" s="12">
        <f t="shared" si="0"/>
        <v>536.1827956989248</v>
      </c>
      <c r="I28" s="11">
        <f t="shared" si="1"/>
        <v>6</v>
      </c>
      <c r="J28" s="3">
        <f t="shared" si="2"/>
        <v>99730</v>
      </c>
      <c r="M28" t="s">
        <v>201</v>
      </c>
      <c r="N28" s="56">
        <f t="shared" si="3"/>
        <v>0</v>
      </c>
      <c r="O28">
        <f t="shared" si="4"/>
        <v>0</v>
      </c>
      <c r="Q28">
        <v>0</v>
      </c>
      <c r="T28" s="40" t="s">
        <v>321</v>
      </c>
    </row>
    <row r="29" spans="1:20" ht="12.75">
      <c r="A29" s="50">
        <v>14</v>
      </c>
      <c r="B29" s="40" t="s">
        <v>447</v>
      </c>
      <c r="C29" s="4" t="s">
        <v>26</v>
      </c>
      <c r="D29" s="49">
        <v>21186</v>
      </c>
      <c r="F29" s="11">
        <v>14</v>
      </c>
      <c r="G29" t="s">
        <v>203</v>
      </c>
      <c r="H29" s="12">
        <f t="shared" si="0"/>
        <v>527.4086021505376</v>
      </c>
      <c r="I29" s="11">
        <f t="shared" si="1"/>
        <v>3</v>
      </c>
      <c r="J29" s="3">
        <f t="shared" si="2"/>
        <v>49049</v>
      </c>
      <c r="M29" t="s">
        <v>201</v>
      </c>
      <c r="N29" s="56">
        <f t="shared" si="3"/>
        <v>0</v>
      </c>
      <c r="O29" s="56">
        <f t="shared" si="4"/>
        <v>0</v>
      </c>
      <c r="Q29">
        <v>0</v>
      </c>
      <c r="T29" s="40" t="s">
        <v>321</v>
      </c>
    </row>
    <row r="30" spans="1:20" ht="12.75">
      <c r="A30" s="50">
        <v>15</v>
      </c>
      <c r="B30" s="51" t="s">
        <v>1104</v>
      </c>
      <c r="C30" s="4" t="s">
        <v>26</v>
      </c>
      <c r="D30" s="49">
        <v>21035</v>
      </c>
      <c r="F30" s="11">
        <v>15</v>
      </c>
      <c r="G30" t="s">
        <v>593</v>
      </c>
      <c r="H30" s="12">
        <f t="shared" si="0"/>
        <v>504.06451612903226</v>
      </c>
      <c r="I30" s="11">
        <f t="shared" si="1"/>
        <v>2</v>
      </c>
      <c r="J30" s="3">
        <f t="shared" si="2"/>
        <v>31252</v>
      </c>
      <c r="M30" t="s">
        <v>201</v>
      </c>
      <c r="N30" s="56">
        <f t="shared" si="3"/>
        <v>0</v>
      </c>
      <c r="O30">
        <f t="shared" si="4"/>
        <v>0</v>
      </c>
      <c r="Q30">
        <v>0</v>
      </c>
      <c r="T30" s="40" t="s">
        <v>513</v>
      </c>
    </row>
    <row r="31" spans="1:20" ht="12.75">
      <c r="A31" s="50">
        <v>16</v>
      </c>
      <c r="B31" s="18" t="s">
        <v>390</v>
      </c>
      <c r="C31" s="4" t="s">
        <v>33</v>
      </c>
      <c r="D31" s="49">
        <v>20978</v>
      </c>
      <c r="F31" s="11">
        <v>16</v>
      </c>
      <c r="G31" t="s">
        <v>130</v>
      </c>
      <c r="H31" s="12">
        <f t="shared" si="0"/>
        <v>499.44086021505376</v>
      </c>
      <c r="I31" s="11">
        <f t="shared" si="1"/>
        <v>3</v>
      </c>
      <c r="J31" s="3">
        <f t="shared" si="2"/>
        <v>46448</v>
      </c>
      <c r="M31" t="s">
        <v>201</v>
      </c>
      <c r="N31" s="56">
        <f t="shared" si="3"/>
        <v>0</v>
      </c>
      <c r="O31" s="56">
        <f t="shared" si="4"/>
        <v>0</v>
      </c>
      <c r="Q31">
        <v>0</v>
      </c>
      <c r="T31" s="40" t="s">
        <v>513</v>
      </c>
    </row>
    <row r="32" spans="1:20" ht="12.75">
      <c r="A32" s="50">
        <v>17</v>
      </c>
      <c r="B32" s="40" t="s">
        <v>951</v>
      </c>
      <c r="C32" s="4" t="s">
        <v>26</v>
      </c>
      <c r="D32" s="49">
        <v>20586</v>
      </c>
      <c r="F32" s="11">
        <v>17</v>
      </c>
      <c r="G32" t="s">
        <v>38</v>
      </c>
      <c r="H32" s="12">
        <f t="shared" si="0"/>
        <v>488.7903225806452</v>
      </c>
      <c r="I32" s="11">
        <f t="shared" si="1"/>
        <v>2</v>
      </c>
      <c r="J32" s="3">
        <f t="shared" si="2"/>
        <v>30305</v>
      </c>
      <c r="M32" t="s">
        <v>201</v>
      </c>
      <c r="N32" s="56">
        <f t="shared" si="3"/>
        <v>0</v>
      </c>
      <c r="O32">
        <f t="shared" si="4"/>
        <v>0</v>
      </c>
      <c r="Q32">
        <v>0</v>
      </c>
      <c r="T32" s="40" t="s">
        <v>203</v>
      </c>
    </row>
    <row r="33" spans="1:20" ht="12.75">
      <c r="A33" s="50">
        <v>18</v>
      </c>
      <c r="B33" t="s">
        <v>1113</v>
      </c>
      <c r="C33" s="4" t="s">
        <v>451</v>
      </c>
      <c r="D33" s="49">
        <v>20557</v>
      </c>
      <c r="F33" s="11">
        <v>18</v>
      </c>
      <c r="G33" t="s">
        <v>201</v>
      </c>
      <c r="H33" s="12">
        <f t="shared" si="0"/>
        <v>483.3189964157706</v>
      </c>
      <c r="I33" s="11">
        <f t="shared" si="1"/>
        <v>9</v>
      </c>
      <c r="J33" s="3">
        <f t="shared" si="2"/>
        <v>134846</v>
      </c>
      <c r="M33" t="s">
        <v>201</v>
      </c>
      <c r="N33" s="56">
        <f t="shared" si="3"/>
        <v>0</v>
      </c>
      <c r="O33">
        <f t="shared" si="4"/>
        <v>0</v>
      </c>
      <c r="Q33">
        <v>0</v>
      </c>
      <c r="T33" s="40" t="s">
        <v>44</v>
      </c>
    </row>
    <row r="34" spans="1:20" ht="12.75">
      <c r="A34" s="50">
        <v>19</v>
      </c>
      <c r="B34" t="s">
        <v>1041</v>
      </c>
      <c r="C34" s="4" t="s">
        <v>33</v>
      </c>
      <c r="D34" s="49">
        <v>19962</v>
      </c>
      <c r="F34" s="11">
        <v>19</v>
      </c>
      <c r="G34" t="s">
        <v>46</v>
      </c>
      <c r="H34" s="12">
        <f t="shared" si="0"/>
        <v>467.5483870967742</v>
      </c>
      <c r="I34" s="11">
        <f t="shared" si="1"/>
        <v>2</v>
      </c>
      <c r="J34" s="3">
        <f t="shared" si="2"/>
        <v>28988</v>
      </c>
      <c r="M34" t="s">
        <v>201</v>
      </c>
      <c r="N34" s="56">
        <f t="shared" si="3"/>
        <v>0</v>
      </c>
      <c r="O34" s="56">
        <f t="shared" si="4"/>
        <v>0</v>
      </c>
      <c r="Q34">
        <v>0</v>
      </c>
      <c r="T34" s="40" t="s">
        <v>44</v>
      </c>
    </row>
    <row r="35" spans="1:20" ht="12.75">
      <c r="A35" s="50">
        <v>20</v>
      </c>
      <c r="B35" s="40" t="s">
        <v>1253</v>
      </c>
      <c r="C35" s="4" t="s">
        <v>31</v>
      </c>
      <c r="D35" s="49">
        <v>19866</v>
      </c>
      <c r="F35" s="11">
        <v>20</v>
      </c>
      <c r="G35" t="s">
        <v>50</v>
      </c>
      <c r="H35" s="12">
        <f t="shared" si="0"/>
        <v>446.3709677419355</v>
      </c>
      <c r="I35" s="11">
        <f t="shared" si="1"/>
        <v>2</v>
      </c>
      <c r="J35" s="3">
        <f t="shared" si="2"/>
        <v>27675</v>
      </c>
      <c r="M35" t="s">
        <v>39</v>
      </c>
      <c r="N35" s="56">
        <f t="shared" si="3"/>
        <v>1</v>
      </c>
      <c r="O35">
        <f t="shared" si="4"/>
        <v>0</v>
      </c>
      <c r="Q35">
        <v>0</v>
      </c>
      <c r="T35" s="40" t="s">
        <v>31</v>
      </c>
    </row>
    <row r="36" spans="1:20" ht="12.75">
      <c r="A36" s="50">
        <v>21</v>
      </c>
      <c r="B36" t="s">
        <v>975</v>
      </c>
      <c r="C36" s="4" t="s">
        <v>26</v>
      </c>
      <c r="D36" s="49">
        <v>19724</v>
      </c>
      <c r="F36" s="11">
        <v>21</v>
      </c>
      <c r="G36" t="s">
        <v>39</v>
      </c>
      <c r="H36" s="12">
        <f t="shared" si="0"/>
        <v>432.0806451612903</v>
      </c>
      <c r="I36" s="11">
        <f t="shared" si="1"/>
        <v>2</v>
      </c>
      <c r="J36" s="3">
        <f t="shared" si="2"/>
        <v>26789</v>
      </c>
      <c r="M36" t="s">
        <v>39</v>
      </c>
      <c r="N36" s="56">
        <f t="shared" si="3"/>
        <v>0</v>
      </c>
      <c r="O36">
        <f t="shared" si="4"/>
        <v>0</v>
      </c>
      <c r="Q36">
        <v>0</v>
      </c>
      <c r="T36" s="55" t="s">
        <v>33</v>
      </c>
    </row>
    <row r="37" spans="1:20" ht="12.75">
      <c r="A37" s="50">
        <v>22</v>
      </c>
      <c r="B37" s="51" t="s">
        <v>1116</v>
      </c>
      <c r="C37" s="4" t="s">
        <v>31</v>
      </c>
      <c r="D37" s="49">
        <v>19391</v>
      </c>
      <c r="F37" s="11">
        <v>22</v>
      </c>
      <c r="G37" t="s">
        <v>30</v>
      </c>
      <c r="H37" s="12">
        <f t="shared" si="0"/>
        <v>417.06451612903226</v>
      </c>
      <c r="I37" s="11">
        <f t="shared" si="1"/>
        <v>2</v>
      </c>
      <c r="J37" s="3">
        <f t="shared" si="2"/>
        <v>25858</v>
      </c>
      <c r="M37" t="s">
        <v>321</v>
      </c>
      <c r="N37" s="56">
        <f t="shared" si="3"/>
        <v>1</v>
      </c>
      <c r="O37" s="56">
        <f t="shared" si="4"/>
        <v>0</v>
      </c>
      <c r="Q37">
        <v>0</v>
      </c>
      <c r="T37" s="40" t="s">
        <v>33</v>
      </c>
    </row>
    <row r="38" spans="1:20" ht="12.75">
      <c r="A38" s="50">
        <v>23</v>
      </c>
      <c r="B38" s="40" t="s">
        <v>1254</v>
      </c>
      <c r="C38" s="4" t="s">
        <v>44</v>
      </c>
      <c r="D38" s="49">
        <v>19344</v>
      </c>
      <c r="F38" s="11">
        <v>23</v>
      </c>
      <c r="G38" t="s">
        <v>48</v>
      </c>
      <c r="H38" s="12">
        <f t="shared" si="0"/>
        <v>412.7204301075269</v>
      </c>
      <c r="I38" s="11">
        <f t="shared" si="1"/>
        <v>3</v>
      </c>
      <c r="J38" s="3">
        <f t="shared" si="2"/>
        <v>38383</v>
      </c>
      <c r="M38" t="s">
        <v>321</v>
      </c>
      <c r="N38" s="56">
        <f t="shared" si="3"/>
        <v>0</v>
      </c>
      <c r="O38" s="56">
        <f t="shared" si="4"/>
        <v>0</v>
      </c>
      <c r="Q38">
        <v>0</v>
      </c>
      <c r="T38" s="40" t="s">
        <v>33</v>
      </c>
    </row>
    <row r="39" spans="1:20" ht="12.75">
      <c r="A39" s="50">
        <v>24</v>
      </c>
      <c r="B39" t="s">
        <v>900</v>
      </c>
      <c r="C39" s="4" t="s">
        <v>96</v>
      </c>
      <c r="D39" s="49">
        <v>19330</v>
      </c>
      <c r="F39" s="11">
        <v>24</v>
      </c>
      <c r="G39" t="s">
        <v>663</v>
      </c>
      <c r="H39" s="12">
        <f t="shared" si="0"/>
        <v>398.7741935483871</v>
      </c>
      <c r="I39" s="11">
        <f t="shared" si="1"/>
        <v>1</v>
      </c>
      <c r="J39" s="3">
        <f t="shared" si="2"/>
        <v>12362</v>
      </c>
      <c r="M39" t="s">
        <v>321</v>
      </c>
      <c r="N39" s="56">
        <f t="shared" si="3"/>
        <v>0</v>
      </c>
      <c r="O39">
        <f t="shared" si="4"/>
        <v>0</v>
      </c>
      <c r="Q39">
        <v>0</v>
      </c>
      <c r="T39" s="40" t="s">
        <v>50</v>
      </c>
    </row>
    <row r="40" spans="1:20" ht="12.75">
      <c r="A40" s="50">
        <v>25</v>
      </c>
      <c r="B40" s="52" t="s">
        <v>1255</v>
      </c>
      <c r="C40" s="4" t="s">
        <v>44</v>
      </c>
      <c r="D40" s="49">
        <v>19330</v>
      </c>
      <c r="F40" s="11">
        <v>25</v>
      </c>
      <c r="G40" t="s">
        <v>1110</v>
      </c>
      <c r="H40" s="12">
        <f t="shared" si="0"/>
        <v>363.35483870967744</v>
      </c>
      <c r="I40" s="11">
        <f t="shared" si="1"/>
        <v>1</v>
      </c>
      <c r="J40" s="3">
        <f t="shared" si="2"/>
        <v>11264</v>
      </c>
      <c r="M40" t="s">
        <v>321</v>
      </c>
      <c r="N40" s="56">
        <f t="shared" si="3"/>
        <v>0</v>
      </c>
      <c r="O40">
        <f t="shared" si="4"/>
        <v>0</v>
      </c>
      <c r="Q40">
        <v>0</v>
      </c>
      <c r="T40" s="55" t="s">
        <v>96</v>
      </c>
    </row>
    <row r="41" spans="1:20" ht="12.75">
      <c r="A41" s="50">
        <v>26</v>
      </c>
      <c r="B41" s="18" t="s">
        <v>1044</v>
      </c>
      <c r="C41" s="4" t="s">
        <v>42</v>
      </c>
      <c r="D41" s="49">
        <v>19321</v>
      </c>
      <c r="F41" s="11">
        <v>26</v>
      </c>
      <c r="G41" t="s">
        <v>591</v>
      </c>
      <c r="H41" s="12">
        <f t="shared" si="0"/>
        <v>347.35483870967744</v>
      </c>
      <c r="I41" s="11">
        <f t="shared" si="1"/>
        <v>2</v>
      </c>
      <c r="J41" s="3">
        <f t="shared" si="2"/>
        <v>21536</v>
      </c>
      <c r="M41" t="s">
        <v>663</v>
      </c>
      <c r="N41" s="56">
        <f t="shared" si="3"/>
        <v>1</v>
      </c>
      <c r="O41" s="56">
        <f t="shared" si="4"/>
        <v>0</v>
      </c>
      <c r="Q41">
        <v>0</v>
      </c>
      <c r="T41" t="s">
        <v>96</v>
      </c>
    </row>
    <row r="42" spans="1:20" ht="12.75">
      <c r="A42" s="50">
        <v>27</v>
      </c>
      <c r="B42" s="40" t="s">
        <v>1131</v>
      </c>
      <c r="C42" s="4" t="s">
        <v>90</v>
      </c>
      <c r="D42" s="49">
        <v>19277</v>
      </c>
      <c r="F42" s="11">
        <v>27</v>
      </c>
      <c r="G42" t="s">
        <v>321</v>
      </c>
      <c r="H42" s="12">
        <f t="shared" si="0"/>
        <v>339.6209677419355</v>
      </c>
      <c r="I42" s="11">
        <f t="shared" si="1"/>
        <v>4</v>
      </c>
      <c r="J42" s="3">
        <f t="shared" si="2"/>
        <v>42113</v>
      </c>
      <c r="M42" t="s">
        <v>46</v>
      </c>
      <c r="N42" s="56">
        <f t="shared" si="3"/>
        <v>1</v>
      </c>
      <c r="O42" s="56">
        <f t="shared" si="4"/>
        <v>0</v>
      </c>
      <c r="Q42">
        <v>0</v>
      </c>
      <c r="T42" t="s">
        <v>96</v>
      </c>
    </row>
    <row r="43" spans="1:20" ht="12.75">
      <c r="A43" s="50">
        <v>28</v>
      </c>
      <c r="B43" s="40" t="s">
        <v>1117</v>
      </c>
      <c r="C43" s="4" t="s">
        <v>42</v>
      </c>
      <c r="D43" s="49">
        <v>19255</v>
      </c>
      <c r="F43" s="11">
        <v>28</v>
      </c>
      <c r="G43" t="s">
        <v>721</v>
      </c>
      <c r="H43" s="12">
        <f t="shared" si="0"/>
        <v>329.83870967741933</v>
      </c>
      <c r="I43" s="11">
        <f t="shared" si="1"/>
        <v>2</v>
      </c>
      <c r="J43" s="3">
        <f t="shared" si="2"/>
        <v>20450</v>
      </c>
      <c r="M43" t="s">
        <v>46</v>
      </c>
      <c r="N43" s="56">
        <f t="shared" si="3"/>
        <v>0</v>
      </c>
      <c r="O43" s="56">
        <f t="shared" si="4"/>
        <v>0</v>
      </c>
      <c r="Q43">
        <v>0</v>
      </c>
      <c r="T43" t="s">
        <v>96</v>
      </c>
    </row>
    <row r="44" spans="1:20" ht="12.75">
      <c r="A44" s="50">
        <v>29</v>
      </c>
      <c r="B44" t="s">
        <v>1256</v>
      </c>
      <c r="C44" s="4" t="s">
        <v>1249</v>
      </c>
      <c r="D44" s="49">
        <v>19136</v>
      </c>
      <c r="F44" s="11">
        <v>29</v>
      </c>
      <c r="G44" t="s">
        <v>722</v>
      </c>
      <c r="H44" s="12">
        <f t="shared" si="0"/>
        <v>313.7096774193548</v>
      </c>
      <c r="I44" s="11">
        <f t="shared" si="1"/>
        <v>1</v>
      </c>
      <c r="J44" s="3">
        <f t="shared" si="2"/>
        <v>9725</v>
      </c>
      <c r="M44" t="s">
        <v>203</v>
      </c>
      <c r="N44" s="56">
        <f t="shared" si="3"/>
        <v>1</v>
      </c>
      <c r="O44" s="56">
        <f t="shared" si="4"/>
        <v>0</v>
      </c>
      <c r="Q44">
        <v>0</v>
      </c>
      <c r="T44" t="s">
        <v>96</v>
      </c>
    </row>
    <row r="45" spans="1:20" ht="12.75">
      <c r="A45" s="50">
        <v>30</v>
      </c>
      <c r="B45" s="40" t="s">
        <v>1106</v>
      </c>
      <c r="C45" s="4" t="s">
        <v>28</v>
      </c>
      <c r="D45" s="49">
        <v>18954</v>
      </c>
      <c r="F45" s="11">
        <v>30</v>
      </c>
      <c r="G45" t="s">
        <v>128</v>
      </c>
      <c r="H45" s="12">
        <f t="shared" si="0"/>
        <v>287.1290322580645</v>
      </c>
      <c r="I45" s="11">
        <f t="shared" si="1"/>
        <v>1</v>
      </c>
      <c r="J45" s="3">
        <f t="shared" si="2"/>
        <v>8901</v>
      </c>
      <c r="M45" t="s">
        <v>203</v>
      </c>
      <c r="N45" s="56">
        <f t="shared" si="3"/>
        <v>0</v>
      </c>
      <c r="O45">
        <f t="shared" si="4"/>
        <v>0</v>
      </c>
      <c r="Q45">
        <v>0</v>
      </c>
      <c r="T45" t="s">
        <v>584</v>
      </c>
    </row>
    <row r="46" spans="1:20" ht="12.75">
      <c r="A46" s="50">
        <v>31</v>
      </c>
      <c r="B46" s="40" t="s">
        <v>1257</v>
      </c>
      <c r="C46" s="4" t="s">
        <v>201</v>
      </c>
      <c r="D46" s="49">
        <v>18928</v>
      </c>
      <c r="F46" s="11">
        <v>31</v>
      </c>
      <c r="G46" t="s">
        <v>124</v>
      </c>
      <c r="H46" s="12">
        <f t="shared" si="0"/>
        <v>220.98387096774192</v>
      </c>
      <c r="I46" s="11">
        <f t="shared" si="1"/>
        <v>2</v>
      </c>
      <c r="J46" s="3">
        <f t="shared" si="2"/>
        <v>13701</v>
      </c>
      <c r="M46" t="s">
        <v>203</v>
      </c>
      <c r="N46" s="56">
        <f t="shared" si="3"/>
        <v>0</v>
      </c>
      <c r="O46" s="56">
        <f t="shared" si="4"/>
        <v>0</v>
      </c>
      <c r="Q46">
        <v>0</v>
      </c>
      <c r="T46" t="s">
        <v>584</v>
      </c>
    </row>
    <row r="47" spans="1:20" ht="12.75">
      <c r="A47" s="50">
        <v>32</v>
      </c>
      <c r="B47" t="s">
        <v>1048</v>
      </c>
      <c r="C47" s="4" t="s">
        <v>203</v>
      </c>
      <c r="D47" s="49">
        <v>18830</v>
      </c>
      <c r="G47" s="11"/>
      <c r="J47" s="56"/>
      <c r="M47" t="s">
        <v>44</v>
      </c>
      <c r="N47" s="56">
        <f t="shared" si="3"/>
        <v>1</v>
      </c>
      <c r="O47">
        <f t="shared" si="4"/>
        <v>0</v>
      </c>
      <c r="Q47">
        <v>0</v>
      </c>
      <c r="T47" t="s">
        <v>130</v>
      </c>
    </row>
    <row r="48" spans="1:20" ht="12.75">
      <c r="A48" s="50">
        <v>33</v>
      </c>
      <c r="B48" s="40" t="s">
        <v>1258</v>
      </c>
      <c r="C48" s="4" t="s">
        <v>163</v>
      </c>
      <c r="D48" s="49">
        <v>18817</v>
      </c>
      <c r="F48" s="11"/>
      <c r="G48" s="11"/>
      <c r="M48" t="s">
        <v>44</v>
      </c>
      <c r="N48" s="56">
        <f t="shared" si="3"/>
        <v>0</v>
      </c>
      <c r="O48">
        <f t="shared" si="4"/>
        <v>0</v>
      </c>
      <c r="Q48">
        <v>0</v>
      </c>
      <c r="T48" t="s">
        <v>1110</v>
      </c>
    </row>
    <row r="49" spans="1:22" ht="12.75">
      <c r="A49" s="50">
        <v>34</v>
      </c>
      <c r="B49" s="40" t="s">
        <v>1259</v>
      </c>
      <c r="C49" s="4" t="s">
        <v>33</v>
      </c>
      <c r="D49" s="49">
        <v>18815</v>
      </c>
      <c r="G49" s="11"/>
      <c r="H49" s="19" t="s">
        <v>55</v>
      </c>
      <c r="I49" s="20">
        <f>I45</f>
        <v>1</v>
      </c>
      <c r="J49" s="21">
        <f aca="true" t="shared" si="5" ref="J49:J54">I49/I$55</f>
        <v>0.009523809523809525</v>
      </c>
      <c r="L49" s="19"/>
      <c r="M49" s="40"/>
      <c r="N49" s="67"/>
      <c r="O49" s="40"/>
      <c r="P49" s="40"/>
      <c r="Q49" s="40"/>
      <c r="R49" s="40"/>
      <c r="S49" s="40"/>
      <c r="T49" s="40"/>
      <c r="U49" s="40"/>
      <c r="V49" s="68"/>
    </row>
    <row r="50" spans="1:22" ht="12.75">
      <c r="A50" s="50">
        <v>35</v>
      </c>
      <c r="B50" t="s">
        <v>1260</v>
      </c>
      <c r="C50" s="4" t="s">
        <v>90</v>
      </c>
      <c r="D50" s="49">
        <v>18589</v>
      </c>
      <c r="G50" s="11"/>
      <c r="H50" s="19" t="s">
        <v>57</v>
      </c>
      <c r="I50" s="20">
        <f>I21+I22+I42+I43+I46</f>
        <v>16</v>
      </c>
      <c r="J50" s="21">
        <f t="shared" si="5"/>
        <v>0.1523809523809524</v>
      </c>
      <c r="L50" s="19"/>
      <c r="M50" s="40"/>
      <c r="N50" s="67"/>
      <c r="O50" s="40"/>
      <c r="P50" s="40"/>
      <c r="Q50" s="40"/>
      <c r="R50" s="40"/>
      <c r="S50" s="40"/>
      <c r="T50" s="40"/>
      <c r="U50" s="40"/>
      <c r="V50" s="68"/>
    </row>
    <row r="51" spans="1:22" ht="12.75">
      <c r="A51" s="50">
        <v>36</v>
      </c>
      <c r="B51" t="s">
        <v>1261</v>
      </c>
      <c r="C51" s="4" t="s">
        <v>96</v>
      </c>
      <c r="D51" s="49">
        <v>18145</v>
      </c>
      <c r="G51" s="11"/>
      <c r="H51" s="19" t="s">
        <v>59</v>
      </c>
      <c r="I51" s="20">
        <f>I16+I17+I18+I20+I24+I25+I26+I27+I28+I29+I30+I31+I32+I34+I35+I37+I38+I39+I41+I44</f>
        <v>63</v>
      </c>
      <c r="J51" s="21">
        <f t="shared" si="5"/>
        <v>0.6</v>
      </c>
      <c r="L51" s="19"/>
      <c r="M51" s="40"/>
      <c r="N51" s="67"/>
      <c r="O51" s="67"/>
      <c r="P51" s="40"/>
      <c r="Q51" s="40"/>
      <c r="R51" s="40"/>
      <c r="S51" s="40"/>
      <c r="T51" s="40"/>
      <c r="U51" s="40"/>
      <c r="V51" s="68"/>
    </row>
    <row r="52" spans="1:22" ht="12.75">
      <c r="A52" s="50">
        <v>37</v>
      </c>
      <c r="B52" t="s">
        <v>767</v>
      </c>
      <c r="C52" s="4" t="s">
        <v>90</v>
      </c>
      <c r="D52" s="49">
        <v>17982</v>
      </c>
      <c r="G52" s="11"/>
      <c r="H52" s="19" t="s">
        <v>61</v>
      </c>
      <c r="I52" s="20">
        <f>I19+I36+I40</f>
        <v>13</v>
      </c>
      <c r="J52" s="21">
        <f t="shared" si="5"/>
        <v>0.12380952380952381</v>
      </c>
      <c r="L52" s="19"/>
      <c r="M52" s="40"/>
      <c r="N52" s="67"/>
      <c r="O52" s="67"/>
      <c r="P52" s="40"/>
      <c r="Q52" s="40"/>
      <c r="R52" s="40"/>
      <c r="S52" s="40"/>
      <c r="T52" s="40"/>
      <c r="U52" s="40"/>
      <c r="V52" s="68"/>
    </row>
    <row r="53" spans="1:22" ht="12.75">
      <c r="A53" s="50">
        <v>38</v>
      </c>
      <c r="B53" s="40" t="s">
        <v>664</v>
      </c>
      <c r="C53" s="4" t="s">
        <v>395</v>
      </c>
      <c r="D53" s="49">
        <v>17754</v>
      </c>
      <c r="G53" s="11"/>
      <c r="H53" s="19" t="s">
        <v>63</v>
      </c>
      <c r="I53" s="20">
        <f>I23</f>
        <v>3</v>
      </c>
      <c r="J53" s="21">
        <f t="shared" si="5"/>
        <v>0.02857142857142857</v>
      </c>
      <c r="L53" s="40"/>
      <c r="M53" s="40"/>
      <c r="N53" s="67"/>
      <c r="O53" s="40"/>
      <c r="P53" s="40"/>
      <c r="Q53" s="40"/>
      <c r="R53" s="40"/>
      <c r="S53" s="40"/>
      <c r="T53" s="40"/>
      <c r="U53" s="40"/>
      <c r="V53" s="68"/>
    </row>
    <row r="54" spans="1:20" ht="12.75">
      <c r="A54" s="50">
        <v>39</v>
      </c>
      <c r="B54" t="s">
        <v>1036</v>
      </c>
      <c r="C54" s="4" t="s">
        <v>584</v>
      </c>
      <c r="D54" s="49">
        <v>17662</v>
      </c>
      <c r="G54" s="11"/>
      <c r="H54" s="19" t="s">
        <v>65</v>
      </c>
      <c r="I54" s="50">
        <f>I33</f>
        <v>9</v>
      </c>
      <c r="J54" s="21">
        <f t="shared" si="5"/>
        <v>0.08571428571428572</v>
      </c>
      <c r="M54" t="s">
        <v>31</v>
      </c>
      <c r="N54" s="56">
        <f aca="true" t="shared" si="6" ref="N54:N120">IF(M54=M53,0,1)</f>
        <v>1</v>
      </c>
      <c r="O54">
        <f aca="true" t="shared" si="7" ref="O54:O120">IF(N54=1,M54,0)</f>
        <v>0</v>
      </c>
      <c r="Q54">
        <v>0</v>
      </c>
      <c r="T54" t="s">
        <v>451</v>
      </c>
    </row>
    <row r="55" spans="1:20" ht="12.75">
      <c r="A55" s="50">
        <v>40</v>
      </c>
      <c r="B55" s="40" t="s">
        <v>1262</v>
      </c>
      <c r="C55" s="4" t="s">
        <v>26</v>
      </c>
      <c r="D55" s="49">
        <v>17624</v>
      </c>
      <c r="G55" s="11"/>
      <c r="H55" s="69"/>
      <c r="I55" s="50">
        <f>SUM(I49:I54)</f>
        <v>105</v>
      </c>
      <c r="J55" s="70">
        <f>SUM(J49:J54)</f>
        <v>1</v>
      </c>
      <c r="M55" t="s">
        <v>33</v>
      </c>
      <c r="N55" s="56">
        <f t="shared" si="6"/>
        <v>1</v>
      </c>
      <c r="O55" s="56">
        <f t="shared" si="7"/>
        <v>0</v>
      </c>
      <c r="Q55">
        <v>0</v>
      </c>
      <c r="T55" t="s">
        <v>451</v>
      </c>
    </row>
    <row r="56" spans="1:20" ht="12.75">
      <c r="A56" s="50">
        <v>41</v>
      </c>
      <c r="B56" s="40" t="s">
        <v>1263</v>
      </c>
      <c r="C56" s="4" t="s">
        <v>28</v>
      </c>
      <c r="D56" s="49">
        <v>17612</v>
      </c>
      <c r="G56" s="11"/>
      <c r="M56" t="s">
        <v>33</v>
      </c>
      <c r="N56" s="56">
        <f t="shared" si="6"/>
        <v>0</v>
      </c>
      <c r="O56" s="56">
        <f t="shared" si="7"/>
        <v>0</v>
      </c>
      <c r="Q56">
        <v>0</v>
      </c>
      <c r="T56" t="s">
        <v>451</v>
      </c>
    </row>
    <row r="57" spans="1:20" ht="12.75">
      <c r="A57" s="50">
        <v>42</v>
      </c>
      <c r="B57" s="40" t="s">
        <v>1264</v>
      </c>
      <c r="C57" s="4" t="s">
        <v>584</v>
      </c>
      <c r="D57" s="49">
        <v>17472</v>
      </c>
      <c r="G57" s="11"/>
      <c r="M57" t="s">
        <v>33</v>
      </c>
      <c r="N57" s="56">
        <f t="shared" si="6"/>
        <v>0</v>
      </c>
      <c r="O57" s="56">
        <f t="shared" si="7"/>
        <v>0</v>
      </c>
      <c r="Q57">
        <v>0</v>
      </c>
      <c r="T57" t="s">
        <v>451</v>
      </c>
    </row>
    <row r="58" spans="1:20" ht="12.75">
      <c r="A58" s="50">
        <v>43</v>
      </c>
      <c r="B58" s="40" t="s">
        <v>983</v>
      </c>
      <c r="C58" s="4" t="s">
        <v>31</v>
      </c>
      <c r="D58" s="49">
        <v>17433</v>
      </c>
      <c r="G58" s="11"/>
      <c r="M58" t="s">
        <v>33</v>
      </c>
      <c r="N58" s="56">
        <f t="shared" si="6"/>
        <v>0</v>
      </c>
      <c r="O58">
        <f t="shared" si="7"/>
        <v>0</v>
      </c>
      <c r="Q58">
        <v>0</v>
      </c>
      <c r="T58" t="s">
        <v>42</v>
      </c>
    </row>
    <row r="59" spans="1:20" ht="12.75">
      <c r="A59" s="50">
        <v>44</v>
      </c>
      <c r="B59" s="62" t="s">
        <v>1265</v>
      </c>
      <c r="C59" s="4" t="s">
        <v>451</v>
      </c>
      <c r="D59" s="49">
        <v>17328</v>
      </c>
      <c r="G59" s="11"/>
      <c r="M59" t="s">
        <v>33</v>
      </c>
      <c r="N59" s="56">
        <f t="shared" si="6"/>
        <v>0</v>
      </c>
      <c r="O59" s="56">
        <f t="shared" si="7"/>
        <v>0</v>
      </c>
      <c r="Q59">
        <v>0</v>
      </c>
      <c r="T59" t="s">
        <v>42</v>
      </c>
    </row>
    <row r="60" spans="1:20" ht="12.75">
      <c r="A60" s="50">
        <v>45</v>
      </c>
      <c r="B60" s="62" t="s">
        <v>1266</v>
      </c>
      <c r="C60" s="4" t="s">
        <v>26</v>
      </c>
      <c r="D60" s="49">
        <v>17325</v>
      </c>
      <c r="G60" s="11"/>
      <c r="M60" t="s">
        <v>33</v>
      </c>
      <c r="N60" s="56">
        <f t="shared" si="6"/>
        <v>0</v>
      </c>
      <c r="O60" s="56">
        <f t="shared" si="7"/>
        <v>0</v>
      </c>
      <c r="Q60">
        <v>0</v>
      </c>
      <c r="T60" t="s">
        <v>42</v>
      </c>
    </row>
    <row r="61" spans="1:20" ht="12.75">
      <c r="A61" s="50">
        <v>46</v>
      </c>
      <c r="B61" s="62" t="s">
        <v>1062</v>
      </c>
      <c r="C61" s="4" t="s">
        <v>42</v>
      </c>
      <c r="D61" s="49">
        <v>17081</v>
      </c>
      <c r="G61" s="11"/>
      <c r="M61" t="s">
        <v>124</v>
      </c>
      <c r="N61" s="56">
        <f t="shared" si="6"/>
        <v>1</v>
      </c>
      <c r="O61" s="56">
        <f t="shared" si="7"/>
        <v>0</v>
      </c>
      <c r="Q61">
        <v>0</v>
      </c>
      <c r="T61" t="s">
        <v>42</v>
      </c>
    </row>
    <row r="62" spans="1:20" ht="12.75">
      <c r="A62" s="50">
        <v>47</v>
      </c>
      <c r="B62" s="62" t="s">
        <v>1267</v>
      </c>
      <c r="C62" s="4" t="s">
        <v>26</v>
      </c>
      <c r="D62" s="49">
        <v>17037</v>
      </c>
      <c r="G62" s="11"/>
      <c r="M62" t="s">
        <v>124</v>
      </c>
      <c r="N62" s="56">
        <f t="shared" si="6"/>
        <v>0</v>
      </c>
      <c r="O62" s="56">
        <f t="shared" si="7"/>
        <v>0</v>
      </c>
      <c r="Q62">
        <v>0</v>
      </c>
      <c r="T62" t="s">
        <v>42</v>
      </c>
    </row>
    <row r="63" spans="1:20" ht="12.75">
      <c r="A63" s="50">
        <v>48</v>
      </c>
      <c r="B63" s="62" t="s">
        <v>1268</v>
      </c>
      <c r="C63" s="4" t="s">
        <v>163</v>
      </c>
      <c r="D63" s="49">
        <v>16956</v>
      </c>
      <c r="G63" s="11"/>
      <c r="M63" t="s">
        <v>395</v>
      </c>
      <c r="N63" s="56">
        <f t="shared" si="6"/>
        <v>1</v>
      </c>
      <c r="O63">
        <f t="shared" si="7"/>
        <v>0</v>
      </c>
      <c r="Q63">
        <v>0</v>
      </c>
      <c r="T63" t="s">
        <v>26</v>
      </c>
    </row>
    <row r="64" spans="1:20" ht="12.75">
      <c r="A64" s="50">
        <v>49</v>
      </c>
      <c r="B64" s="62" t="s">
        <v>1269</v>
      </c>
      <c r="C64" s="4" t="s">
        <v>451</v>
      </c>
      <c r="D64" s="49">
        <v>16893</v>
      </c>
      <c r="G64" s="11"/>
      <c r="M64" t="s">
        <v>395</v>
      </c>
      <c r="N64" s="56">
        <f t="shared" si="6"/>
        <v>0</v>
      </c>
      <c r="O64" s="56">
        <f t="shared" si="7"/>
        <v>0</v>
      </c>
      <c r="Q64">
        <v>0</v>
      </c>
      <c r="T64" t="s">
        <v>26</v>
      </c>
    </row>
    <row r="65" spans="1:20" ht="12.75">
      <c r="A65" s="50">
        <v>50</v>
      </c>
      <c r="B65" s="62" t="s">
        <v>1068</v>
      </c>
      <c r="C65" s="4" t="s">
        <v>395</v>
      </c>
      <c r="D65" s="49">
        <v>16762</v>
      </c>
      <c r="G65" s="11"/>
      <c r="M65" t="s">
        <v>50</v>
      </c>
      <c r="N65" s="56">
        <f t="shared" si="6"/>
        <v>1</v>
      </c>
      <c r="O65" s="56">
        <f t="shared" si="7"/>
        <v>0</v>
      </c>
      <c r="Q65">
        <v>0</v>
      </c>
      <c r="T65" t="s">
        <v>26</v>
      </c>
    </row>
    <row r="66" spans="1:20" ht="12.75">
      <c r="A66" s="50">
        <v>51</v>
      </c>
      <c r="B66" s="62" t="s">
        <v>988</v>
      </c>
      <c r="C66" s="4" t="s">
        <v>90</v>
      </c>
      <c r="D66" s="49">
        <v>16730</v>
      </c>
      <c r="G66" s="11"/>
      <c r="M66" t="s">
        <v>50</v>
      </c>
      <c r="N66" s="56">
        <f t="shared" si="6"/>
        <v>0</v>
      </c>
      <c r="O66" s="56">
        <f t="shared" si="7"/>
        <v>0</v>
      </c>
      <c r="Q66">
        <v>0</v>
      </c>
      <c r="T66" t="s">
        <v>26</v>
      </c>
    </row>
    <row r="67" spans="1:20" ht="12.75">
      <c r="A67" s="50">
        <v>52</v>
      </c>
      <c r="B67" s="62" t="s">
        <v>462</v>
      </c>
      <c r="C67" s="4" t="s">
        <v>201</v>
      </c>
      <c r="D67" s="49">
        <v>16701</v>
      </c>
      <c r="G67" s="11"/>
      <c r="M67" t="s">
        <v>96</v>
      </c>
      <c r="N67" s="56">
        <f t="shared" si="6"/>
        <v>1</v>
      </c>
      <c r="O67" s="56">
        <f t="shared" si="7"/>
        <v>0</v>
      </c>
      <c r="Q67">
        <v>0</v>
      </c>
      <c r="T67" t="s">
        <v>26</v>
      </c>
    </row>
    <row r="68" spans="1:20" ht="12.75">
      <c r="A68" s="50">
        <v>53</v>
      </c>
      <c r="B68" s="62" t="s">
        <v>1270</v>
      </c>
      <c r="C68" s="4" t="s">
        <v>30</v>
      </c>
      <c r="D68" s="49">
        <v>16612</v>
      </c>
      <c r="G68" s="11"/>
      <c r="M68" t="s">
        <v>96</v>
      </c>
      <c r="N68" s="56">
        <f t="shared" si="6"/>
        <v>0</v>
      </c>
      <c r="O68" s="56">
        <f t="shared" si="7"/>
        <v>0</v>
      </c>
      <c r="Q68">
        <v>0</v>
      </c>
      <c r="T68" t="s">
        <v>26</v>
      </c>
    </row>
    <row r="69" spans="1:20" ht="12.75">
      <c r="A69" s="50">
        <v>54</v>
      </c>
      <c r="B69" s="62" t="s">
        <v>1065</v>
      </c>
      <c r="C69" s="4" t="s">
        <v>28</v>
      </c>
      <c r="D69" s="49">
        <v>16559</v>
      </c>
      <c r="G69" s="11"/>
      <c r="M69" t="s">
        <v>96</v>
      </c>
      <c r="N69" s="56">
        <f t="shared" si="6"/>
        <v>0</v>
      </c>
      <c r="O69" s="56">
        <f t="shared" si="7"/>
        <v>0</v>
      </c>
      <c r="Q69">
        <v>0</v>
      </c>
      <c r="T69" t="s">
        <v>26</v>
      </c>
    </row>
    <row r="70" spans="1:20" ht="12.75">
      <c r="A70" s="50">
        <v>55</v>
      </c>
      <c r="B70" s="62" t="s">
        <v>1271</v>
      </c>
      <c r="C70" s="4" t="s">
        <v>42</v>
      </c>
      <c r="D70" s="49">
        <v>16496</v>
      </c>
      <c r="G70" s="11"/>
      <c r="M70" t="s">
        <v>96</v>
      </c>
      <c r="N70" s="56">
        <f t="shared" si="6"/>
        <v>0</v>
      </c>
      <c r="O70" s="56">
        <f t="shared" si="7"/>
        <v>0</v>
      </c>
      <c r="Q70">
        <v>0</v>
      </c>
      <c r="T70" t="s">
        <v>26</v>
      </c>
    </row>
    <row r="71" spans="1:20" ht="12.75">
      <c r="A71" s="50">
        <v>56</v>
      </c>
      <c r="B71" s="62" t="s">
        <v>903</v>
      </c>
      <c r="C71" s="4" t="s">
        <v>130</v>
      </c>
      <c r="D71" s="49">
        <v>16362</v>
      </c>
      <c r="G71" s="11"/>
      <c r="M71" t="s">
        <v>96</v>
      </c>
      <c r="N71" s="56">
        <f t="shared" si="6"/>
        <v>0</v>
      </c>
      <c r="O71" s="56">
        <f t="shared" si="7"/>
        <v>0</v>
      </c>
      <c r="Q71">
        <v>0</v>
      </c>
      <c r="T71" t="s">
        <v>26</v>
      </c>
    </row>
    <row r="72" spans="1:20" ht="12.75">
      <c r="A72" s="50">
        <v>57</v>
      </c>
      <c r="B72" s="62" t="s">
        <v>1272</v>
      </c>
      <c r="C72" s="4" t="s">
        <v>96</v>
      </c>
      <c r="D72" s="49">
        <v>16339</v>
      </c>
      <c r="G72" s="11"/>
      <c r="M72" t="s">
        <v>96</v>
      </c>
      <c r="N72" s="56">
        <f t="shared" si="6"/>
        <v>0</v>
      </c>
      <c r="O72" s="56">
        <f t="shared" si="7"/>
        <v>0</v>
      </c>
      <c r="Q72">
        <v>0</v>
      </c>
      <c r="T72" t="s">
        <v>26</v>
      </c>
    </row>
    <row r="73" spans="1:20" ht="12.75">
      <c r="A73" s="50">
        <v>58</v>
      </c>
      <c r="B73" s="62" t="s">
        <v>1120</v>
      </c>
      <c r="C73" s="4" t="s">
        <v>46</v>
      </c>
      <c r="D73" s="49">
        <v>16315</v>
      </c>
      <c r="G73" s="11"/>
      <c r="M73" t="s">
        <v>96</v>
      </c>
      <c r="N73" s="56">
        <f t="shared" si="6"/>
        <v>0</v>
      </c>
      <c r="O73" s="56">
        <f t="shared" si="7"/>
        <v>0</v>
      </c>
      <c r="Q73">
        <v>0</v>
      </c>
      <c r="T73" t="s">
        <v>26</v>
      </c>
    </row>
    <row r="74" spans="1:20" ht="12.75">
      <c r="A74" s="50">
        <v>59</v>
      </c>
      <c r="B74" s="18" t="s">
        <v>863</v>
      </c>
      <c r="C74" s="4" t="s">
        <v>593</v>
      </c>
      <c r="D74" s="25">
        <v>16286</v>
      </c>
      <c r="G74" s="11"/>
      <c r="M74" t="s">
        <v>721</v>
      </c>
      <c r="N74" s="56">
        <f t="shared" si="6"/>
        <v>1</v>
      </c>
      <c r="O74" s="56">
        <f t="shared" si="7"/>
        <v>0</v>
      </c>
      <c r="Q74">
        <v>0</v>
      </c>
      <c r="T74" t="s">
        <v>26</v>
      </c>
    </row>
    <row r="75" spans="1:20" ht="12.75">
      <c r="A75" s="50">
        <v>60</v>
      </c>
      <c r="B75" t="s">
        <v>953</v>
      </c>
      <c r="C75" s="4" t="s">
        <v>33</v>
      </c>
      <c r="D75" s="25">
        <v>16025</v>
      </c>
      <c r="M75" t="s">
        <v>721</v>
      </c>
      <c r="N75" s="56">
        <f t="shared" si="6"/>
        <v>0</v>
      </c>
      <c r="O75" s="56">
        <f t="shared" si="7"/>
        <v>0</v>
      </c>
      <c r="Q75">
        <v>0</v>
      </c>
      <c r="T75" t="s">
        <v>26</v>
      </c>
    </row>
    <row r="76" spans="1:20" ht="12.75">
      <c r="A76" s="50">
        <v>61</v>
      </c>
      <c r="B76" t="s">
        <v>977</v>
      </c>
      <c r="C76" s="4" t="s">
        <v>201</v>
      </c>
      <c r="D76" s="25">
        <v>15976</v>
      </c>
      <c r="M76" t="s">
        <v>584</v>
      </c>
      <c r="N76" s="56">
        <f t="shared" si="6"/>
        <v>1</v>
      </c>
      <c r="O76" s="56">
        <f t="shared" si="7"/>
        <v>0</v>
      </c>
      <c r="Q76">
        <v>0</v>
      </c>
      <c r="T76" t="s">
        <v>26</v>
      </c>
    </row>
    <row r="77" spans="1:20" ht="12.75">
      <c r="A77" s="50">
        <v>62</v>
      </c>
      <c r="B77" s="18" t="s">
        <v>829</v>
      </c>
      <c r="C77" s="4" t="s">
        <v>201</v>
      </c>
      <c r="D77" s="25">
        <v>15738</v>
      </c>
      <c r="M77" t="s">
        <v>584</v>
      </c>
      <c r="N77" s="56">
        <f t="shared" si="6"/>
        <v>0</v>
      </c>
      <c r="O77" s="56">
        <f t="shared" si="7"/>
        <v>0</v>
      </c>
      <c r="Q77">
        <v>0</v>
      </c>
      <c r="T77" t="s">
        <v>26</v>
      </c>
    </row>
    <row r="78" spans="1:20" ht="12.75">
      <c r="A78" s="50">
        <v>63</v>
      </c>
      <c r="B78" s="40" t="s">
        <v>952</v>
      </c>
      <c r="C78" s="4" t="s">
        <v>33</v>
      </c>
      <c r="D78" s="25">
        <v>15522</v>
      </c>
      <c r="M78" t="s">
        <v>584</v>
      </c>
      <c r="N78" s="56">
        <f t="shared" si="6"/>
        <v>0</v>
      </c>
      <c r="O78" s="56">
        <f t="shared" si="7"/>
        <v>0</v>
      </c>
      <c r="Q78">
        <v>0</v>
      </c>
      <c r="T78" t="s">
        <v>26</v>
      </c>
    </row>
    <row r="79" spans="1:20" ht="12.75">
      <c r="A79" s="50">
        <v>64</v>
      </c>
      <c r="B79" t="s">
        <v>1273</v>
      </c>
      <c r="C79" s="4" t="s">
        <v>163</v>
      </c>
      <c r="D79" s="25">
        <v>15513</v>
      </c>
      <c r="M79" t="s">
        <v>584</v>
      </c>
      <c r="N79" s="56">
        <f t="shared" si="6"/>
        <v>0</v>
      </c>
      <c r="O79" s="56">
        <f t="shared" si="7"/>
        <v>0</v>
      </c>
      <c r="Q79">
        <v>0</v>
      </c>
      <c r="T79" t="s">
        <v>26</v>
      </c>
    </row>
    <row r="80" spans="1:20" ht="12.75">
      <c r="A80" s="50">
        <v>65</v>
      </c>
      <c r="B80" t="s">
        <v>992</v>
      </c>
      <c r="C80" s="4" t="s">
        <v>38</v>
      </c>
      <c r="D80" s="25">
        <v>15496</v>
      </c>
      <c r="M80" t="s">
        <v>130</v>
      </c>
      <c r="N80" s="56">
        <f t="shared" si="6"/>
        <v>1</v>
      </c>
      <c r="O80" s="56">
        <f t="shared" si="7"/>
        <v>0</v>
      </c>
      <c r="Q80">
        <v>0</v>
      </c>
      <c r="T80" t="s">
        <v>26</v>
      </c>
    </row>
    <row r="81" spans="1:20" ht="12.75">
      <c r="A81" s="50">
        <v>66</v>
      </c>
      <c r="B81" t="s">
        <v>1274</v>
      </c>
      <c r="C81" s="4" t="s">
        <v>201</v>
      </c>
      <c r="D81" s="25">
        <v>15356</v>
      </c>
      <c r="M81" t="s">
        <v>130</v>
      </c>
      <c r="N81" s="56">
        <f t="shared" si="6"/>
        <v>0</v>
      </c>
      <c r="O81" s="56">
        <f t="shared" si="7"/>
        <v>0</v>
      </c>
      <c r="Q81">
        <v>0</v>
      </c>
      <c r="T81" t="s">
        <v>26</v>
      </c>
    </row>
    <row r="82" spans="1:20" ht="12.75">
      <c r="A82" s="50">
        <v>67</v>
      </c>
      <c r="B82" t="s">
        <v>1275</v>
      </c>
      <c r="C82" s="4" t="s">
        <v>203</v>
      </c>
      <c r="D82" s="25">
        <v>15287</v>
      </c>
      <c r="M82" t="s">
        <v>130</v>
      </c>
      <c r="N82" s="56">
        <f t="shared" si="6"/>
        <v>0</v>
      </c>
      <c r="O82" s="56">
        <f t="shared" si="7"/>
        <v>0</v>
      </c>
      <c r="Q82">
        <v>0</v>
      </c>
      <c r="T82" t="s">
        <v>26</v>
      </c>
    </row>
    <row r="83" spans="1:20" ht="12.75">
      <c r="A83" s="50">
        <v>68</v>
      </c>
      <c r="B83" t="s">
        <v>753</v>
      </c>
      <c r="C83" s="4" t="s">
        <v>39</v>
      </c>
      <c r="D83" s="25">
        <v>15215</v>
      </c>
      <c r="M83" t="s">
        <v>1110</v>
      </c>
      <c r="N83" s="56">
        <f t="shared" si="6"/>
        <v>1</v>
      </c>
      <c r="O83" s="56">
        <f t="shared" si="7"/>
        <v>0</v>
      </c>
      <c r="Q83">
        <v>0</v>
      </c>
      <c r="T83" t="s">
        <v>26</v>
      </c>
    </row>
    <row r="84" spans="1:20" ht="12.75">
      <c r="A84" s="50">
        <v>69</v>
      </c>
      <c r="B84" t="s">
        <v>1134</v>
      </c>
      <c r="C84" s="4" t="s">
        <v>130</v>
      </c>
      <c r="D84" s="25">
        <v>15096</v>
      </c>
      <c r="M84" t="s">
        <v>48</v>
      </c>
      <c r="N84" s="56">
        <f t="shared" si="6"/>
        <v>1</v>
      </c>
      <c r="O84" s="56">
        <f t="shared" si="7"/>
        <v>0</v>
      </c>
      <c r="Q84">
        <v>0</v>
      </c>
      <c r="T84" t="s">
        <v>26</v>
      </c>
    </row>
    <row r="85" spans="1:20" ht="12.75">
      <c r="A85" s="50">
        <v>70</v>
      </c>
      <c r="B85" t="s">
        <v>1276</v>
      </c>
      <c r="C85" s="4" t="s">
        <v>50</v>
      </c>
      <c r="D85" s="25">
        <v>15016</v>
      </c>
      <c r="M85" t="s">
        <v>48</v>
      </c>
      <c r="N85" s="56">
        <f t="shared" si="6"/>
        <v>0</v>
      </c>
      <c r="O85" s="56">
        <f t="shared" si="7"/>
        <v>0</v>
      </c>
      <c r="Q85">
        <v>0</v>
      </c>
      <c r="T85" t="s">
        <v>26</v>
      </c>
    </row>
    <row r="86" spans="1:20" ht="12.75">
      <c r="A86" s="50">
        <v>71</v>
      </c>
      <c r="B86" t="s">
        <v>869</v>
      </c>
      <c r="C86" s="4" t="s">
        <v>130</v>
      </c>
      <c r="D86" s="25">
        <v>14990</v>
      </c>
      <c r="M86" t="s">
        <v>48</v>
      </c>
      <c r="N86" s="56">
        <f t="shared" si="6"/>
        <v>0</v>
      </c>
      <c r="O86" s="56">
        <f t="shared" si="7"/>
        <v>0</v>
      </c>
      <c r="Q86">
        <v>0</v>
      </c>
      <c r="T86" t="s">
        <v>26</v>
      </c>
    </row>
    <row r="87" spans="1:20" ht="12.75">
      <c r="A87" s="50">
        <v>72</v>
      </c>
      <c r="B87" t="s">
        <v>873</v>
      </c>
      <c r="C87" s="4" t="s">
        <v>593</v>
      </c>
      <c r="D87" s="25">
        <v>14966</v>
      </c>
      <c r="M87" t="s">
        <v>163</v>
      </c>
      <c r="N87" s="56">
        <f t="shared" si="6"/>
        <v>1</v>
      </c>
      <c r="O87" s="56">
        <f t="shared" si="7"/>
        <v>0</v>
      </c>
      <c r="Q87">
        <v>0</v>
      </c>
      <c r="T87" t="s">
        <v>26</v>
      </c>
    </row>
    <row r="88" spans="1:20" ht="12.75">
      <c r="A88" s="50">
        <v>73</v>
      </c>
      <c r="B88" t="s">
        <v>1277</v>
      </c>
      <c r="C88" s="4" t="s">
        <v>203</v>
      </c>
      <c r="D88" s="25">
        <v>14932</v>
      </c>
      <c r="M88" t="s">
        <v>163</v>
      </c>
      <c r="N88" s="56">
        <f t="shared" si="6"/>
        <v>0</v>
      </c>
      <c r="O88" s="56">
        <f t="shared" si="7"/>
        <v>0</v>
      </c>
      <c r="Q88">
        <v>0</v>
      </c>
      <c r="T88" t="s">
        <v>26</v>
      </c>
    </row>
    <row r="89" spans="1:20" ht="12.75">
      <c r="A89" s="50">
        <v>74</v>
      </c>
      <c r="B89" t="s">
        <v>412</v>
      </c>
      <c r="C89" s="4" t="s">
        <v>38</v>
      </c>
      <c r="D89" s="25">
        <v>14809</v>
      </c>
      <c r="M89" t="s">
        <v>163</v>
      </c>
      <c r="N89" s="56">
        <f t="shared" si="6"/>
        <v>0</v>
      </c>
      <c r="O89" s="56">
        <f t="shared" si="7"/>
        <v>0</v>
      </c>
      <c r="Q89">
        <v>0</v>
      </c>
      <c r="T89" t="s">
        <v>26</v>
      </c>
    </row>
    <row r="90" spans="1:20" ht="12.75">
      <c r="A90" s="50">
        <v>75</v>
      </c>
      <c r="B90" t="s">
        <v>221</v>
      </c>
      <c r="C90" s="4" t="s">
        <v>26</v>
      </c>
      <c r="D90" s="25">
        <v>14674</v>
      </c>
      <c r="M90" t="s">
        <v>128</v>
      </c>
      <c r="N90" s="56">
        <f t="shared" si="6"/>
        <v>1</v>
      </c>
      <c r="O90" s="56">
        <f t="shared" si="7"/>
        <v>0</v>
      </c>
      <c r="Q90" t="s">
        <v>28</v>
      </c>
      <c r="T90" t="s">
        <v>26</v>
      </c>
    </row>
    <row r="91" spans="1:20" ht="12.75">
      <c r="A91" s="50">
        <v>76</v>
      </c>
      <c r="B91" t="s">
        <v>586</v>
      </c>
      <c r="C91" s="4" t="s">
        <v>48</v>
      </c>
      <c r="D91" s="25">
        <v>14566</v>
      </c>
      <c r="M91" t="s">
        <v>451</v>
      </c>
      <c r="N91" s="56">
        <f t="shared" si="6"/>
        <v>1</v>
      </c>
      <c r="O91" s="56">
        <f t="shared" si="7"/>
        <v>0</v>
      </c>
      <c r="Q91" t="s">
        <v>90</v>
      </c>
      <c r="T91" t="s">
        <v>26</v>
      </c>
    </row>
    <row r="92" spans="1:20" ht="12.75">
      <c r="A92" s="50">
        <v>77</v>
      </c>
      <c r="B92" t="s">
        <v>608</v>
      </c>
      <c r="C92" s="4" t="s">
        <v>201</v>
      </c>
      <c r="D92" s="25">
        <v>14403</v>
      </c>
      <c r="M92" t="s">
        <v>451</v>
      </c>
      <c r="N92" s="56">
        <f t="shared" si="6"/>
        <v>0</v>
      </c>
      <c r="O92" s="56">
        <f t="shared" si="7"/>
        <v>0</v>
      </c>
      <c r="Q92" t="s">
        <v>38</v>
      </c>
      <c r="T92" t="s">
        <v>26</v>
      </c>
    </row>
    <row r="93" spans="1:20" ht="12.75">
      <c r="A93" s="50">
        <v>78</v>
      </c>
      <c r="B93" t="s">
        <v>741</v>
      </c>
      <c r="C93" s="4" t="s">
        <v>90</v>
      </c>
      <c r="D93" s="25">
        <v>14337</v>
      </c>
      <c r="M93" t="s">
        <v>451</v>
      </c>
      <c r="N93" s="56">
        <f t="shared" si="6"/>
        <v>0</v>
      </c>
      <c r="O93" s="56">
        <f t="shared" si="7"/>
        <v>0</v>
      </c>
      <c r="Q93" t="s">
        <v>201</v>
      </c>
      <c r="T93" t="s">
        <v>26</v>
      </c>
    </row>
    <row r="94" spans="1:20" ht="12.75">
      <c r="A94" s="50">
        <v>79</v>
      </c>
      <c r="B94" t="s">
        <v>615</v>
      </c>
      <c r="C94" s="4" t="s">
        <v>96</v>
      </c>
      <c r="D94" s="25">
        <v>14230</v>
      </c>
      <c r="M94" t="s">
        <v>451</v>
      </c>
      <c r="N94" s="56">
        <f t="shared" si="6"/>
        <v>0</v>
      </c>
      <c r="O94" s="56">
        <f t="shared" si="7"/>
        <v>0</v>
      </c>
      <c r="Q94" t="s">
        <v>39</v>
      </c>
      <c r="T94" t="s">
        <v>26</v>
      </c>
    </row>
    <row r="95" spans="1:20" ht="12.75">
      <c r="A95" s="50">
        <v>80</v>
      </c>
      <c r="B95" t="s">
        <v>1278</v>
      </c>
      <c r="C95" s="4" t="s">
        <v>201</v>
      </c>
      <c r="D95" s="25">
        <v>13830</v>
      </c>
      <c r="M95" t="s">
        <v>451</v>
      </c>
      <c r="N95" s="56">
        <f t="shared" si="6"/>
        <v>0</v>
      </c>
      <c r="O95" s="56">
        <f t="shared" si="7"/>
        <v>0</v>
      </c>
      <c r="Q95" t="s">
        <v>321</v>
      </c>
      <c r="T95" t="s">
        <v>26</v>
      </c>
    </row>
    <row r="96" spans="1:20" ht="12.75">
      <c r="A96" s="50">
        <v>81</v>
      </c>
      <c r="B96" t="s">
        <v>1279</v>
      </c>
      <c r="C96" s="4" t="s">
        <v>321</v>
      </c>
      <c r="D96" s="25">
        <v>13773</v>
      </c>
      <c r="M96" t="s">
        <v>451</v>
      </c>
      <c r="N96" s="56">
        <f t="shared" si="6"/>
        <v>0</v>
      </c>
      <c r="O96" s="56">
        <f t="shared" si="7"/>
        <v>0</v>
      </c>
      <c r="Q96" t="s">
        <v>663</v>
      </c>
      <c r="T96" t="s">
        <v>26</v>
      </c>
    </row>
    <row r="97" spans="1:20" ht="12.75">
      <c r="A97" s="50">
        <v>82</v>
      </c>
      <c r="B97" t="s">
        <v>1280</v>
      </c>
      <c r="C97" s="4" t="s">
        <v>33</v>
      </c>
      <c r="D97" s="25">
        <v>13591</v>
      </c>
      <c r="M97" t="s">
        <v>42</v>
      </c>
      <c r="N97" s="56">
        <f t="shared" si="6"/>
        <v>1</v>
      </c>
      <c r="O97" s="56">
        <f t="shared" si="7"/>
        <v>0</v>
      </c>
      <c r="Q97" t="s">
        <v>46</v>
      </c>
      <c r="T97" t="s">
        <v>26</v>
      </c>
    </row>
    <row r="98" spans="1:20" ht="12.75">
      <c r="A98" s="50">
        <v>83</v>
      </c>
      <c r="B98" t="s">
        <v>883</v>
      </c>
      <c r="C98" s="4" t="s">
        <v>721</v>
      </c>
      <c r="D98" s="25">
        <v>13381</v>
      </c>
      <c r="M98" t="s">
        <v>42</v>
      </c>
      <c r="N98" s="56">
        <f t="shared" si="6"/>
        <v>0</v>
      </c>
      <c r="O98" s="56">
        <f t="shared" si="7"/>
        <v>0</v>
      </c>
      <c r="Q98" t="s">
        <v>203</v>
      </c>
      <c r="T98" t="s">
        <v>26</v>
      </c>
    </row>
    <row r="99" spans="1:20" ht="12.75">
      <c r="A99" s="50">
        <v>84</v>
      </c>
      <c r="B99" t="s">
        <v>979</v>
      </c>
      <c r="C99" s="4" t="s">
        <v>201</v>
      </c>
      <c r="D99" s="25">
        <v>13098</v>
      </c>
      <c r="M99" t="s">
        <v>42</v>
      </c>
      <c r="N99" s="56">
        <f t="shared" si="6"/>
        <v>0</v>
      </c>
      <c r="O99" s="56">
        <f t="shared" si="7"/>
        <v>0</v>
      </c>
      <c r="Q99" t="s">
        <v>44</v>
      </c>
      <c r="T99" t="s">
        <v>26</v>
      </c>
    </row>
    <row r="100" spans="1:20" ht="12.75">
      <c r="A100" s="50">
        <v>85</v>
      </c>
      <c r="B100" t="s">
        <v>1281</v>
      </c>
      <c r="C100" s="4" t="s">
        <v>46</v>
      </c>
      <c r="D100" s="25">
        <v>12673</v>
      </c>
      <c r="M100" t="s">
        <v>42</v>
      </c>
      <c r="N100" s="56">
        <f t="shared" si="6"/>
        <v>0</v>
      </c>
      <c r="O100" s="56">
        <f t="shared" si="7"/>
        <v>0</v>
      </c>
      <c r="Q100" t="s">
        <v>31</v>
      </c>
      <c r="T100" t="s">
        <v>26</v>
      </c>
    </row>
    <row r="101" spans="1:20" ht="12.75">
      <c r="A101" s="50">
        <v>86</v>
      </c>
      <c r="B101" t="s">
        <v>1058</v>
      </c>
      <c r="C101" s="4" t="s">
        <v>50</v>
      </c>
      <c r="D101" s="25">
        <v>12659</v>
      </c>
      <c r="M101" t="s">
        <v>42</v>
      </c>
      <c r="N101" s="56">
        <f t="shared" si="6"/>
        <v>0</v>
      </c>
      <c r="O101" s="56">
        <f t="shared" si="7"/>
        <v>0</v>
      </c>
      <c r="Q101" t="s">
        <v>33</v>
      </c>
      <c r="T101" t="s">
        <v>26</v>
      </c>
    </row>
    <row r="102" spans="1:20" ht="12.75">
      <c r="A102" s="50">
        <v>87</v>
      </c>
      <c r="B102" t="s">
        <v>1054</v>
      </c>
      <c r="C102" s="4" t="s">
        <v>48</v>
      </c>
      <c r="D102" s="25">
        <v>12369</v>
      </c>
      <c r="M102" t="s">
        <v>42</v>
      </c>
      <c r="N102" s="56">
        <f t="shared" si="6"/>
        <v>0</v>
      </c>
      <c r="O102" s="56">
        <f t="shared" si="7"/>
        <v>0</v>
      </c>
      <c r="Q102" t="s">
        <v>124</v>
      </c>
      <c r="T102" t="s">
        <v>26</v>
      </c>
    </row>
    <row r="103" spans="1:20" ht="12.75">
      <c r="A103" s="50">
        <v>88</v>
      </c>
      <c r="B103" t="s">
        <v>985</v>
      </c>
      <c r="C103" s="4" t="s">
        <v>663</v>
      </c>
      <c r="D103" s="25">
        <v>12362</v>
      </c>
      <c r="M103" t="s">
        <v>591</v>
      </c>
      <c r="N103" s="56">
        <f t="shared" si="6"/>
        <v>1</v>
      </c>
      <c r="O103" s="56">
        <f t="shared" si="7"/>
        <v>0</v>
      </c>
      <c r="Q103" t="s">
        <v>395</v>
      </c>
      <c r="T103" t="s">
        <v>26</v>
      </c>
    </row>
    <row r="104" spans="1:20" ht="12.75">
      <c r="A104" s="50">
        <v>89</v>
      </c>
      <c r="B104" t="s">
        <v>1282</v>
      </c>
      <c r="C104" s="4" t="s">
        <v>451</v>
      </c>
      <c r="D104" s="25">
        <v>12352</v>
      </c>
      <c r="M104" t="s">
        <v>591</v>
      </c>
      <c r="N104" s="56">
        <f t="shared" si="6"/>
        <v>0</v>
      </c>
      <c r="O104" s="56">
        <f t="shared" si="7"/>
        <v>0</v>
      </c>
      <c r="Q104" t="s">
        <v>50</v>
      </c>
      <c r="T104" t="s">
        <v>26</v>
      </c>
    </row>
    <row r="105" spans="1:20" ht="12.75">
      <c r="A105" s="50">
        <v>90</v>
      </c>
      <c r="B105" t="s">
        <v>1283</v>
      </c>
      <c r="C105" s="4" t="s">
        <v>321</v>
      </c>
      <c r="D105" s="25">
        <v>12117</v>
      </c>
      <c r="M105" t="s">
        <v>30</v>
      </c>
      <c r="N105" s="56">
        <f t="shared" si="6"/>
        <v>1</v>
      </c>
      <c r="O105" s="56">
        <f t="shared" si="7"/>
        <v>0</v>
      </c>
      <c r="Q105" t="s">
        <v>96</v>
      </c>
      <c r="T105" t="s">
        <v>26</v>
      </c>
    </row>
    <row r="106" spans="1:20" ht="12.75">
      <c r="A106" s="50">
        <v>91</v>
      </c>
      <c r="B106" t="s">
        <v>795</v>
      </c>
      <c r="C106" s="4" t="s">
        <v>591</v>
      </c>
      <c r="D106" s="25">
        <v>11851</v>
      </c>
      <c r="M106" t="s">
        <v>30</v>
      </c>
      <c r="N106" s="56">
        <f t="shared" si="6"/>
        <v>0</v>
      </c>
      <c r="O106" s="56">
        <f t="shared" si="7"/>
        <v>0</v>
      </c>
      <c r="Q106" t="s">
        <v>721</v>
      </c>
      <c r="T106" t="s">
        <v>26</v>
      </c>
    </row>
    <row r="107" spans="1:20" ht="12.75">
      <c r="A107" s="50">
        <v>92</v>
      </c>
      <c r="B107" t="s">
        <v>240</v>
      </c>
      <c r="C107" s="4" t="s">
        <v>39</v>
      </c>
      <c r="D107" s="25">
        <v>11574</v>
      </c>
      <c r="M107" t="s">
        <v>722</v>
      </c>
      <c r="N107" s="56">
        <f t="shared" si="6"/>
        <v>1</v>
      </c>
      <c r="O107" s="56">
        <f t="shared" si="7"/>
        <v>0</v>
      </c>
      <c r="Q107" t="s">
        <v>584</v>
      </c>
      <c r="T107" t="s">
        <v>26</v>
      </c>
    </row>
    <row r="108" spans="1:20" ht="12.75">
      <c r="A108" s="50">
        <v>93</v>
      </c>
      <c r="B108" t="s">
        <v>444</v>
      </c>
      <c r="C108" s="4" t="s">
        <v>48</v>
      </c>
      <c r="D108" s="25">
        <v>11448</v>
      </c>
      <c r="M108" t="s">
        <v>1249</v>
      </c>
      <c r="N108" s="56">
        <f t="shared" si="6"/>
        <v>1</v>
      </c>
      <c r="O108" s="56">
        <f t="shared" si="7"/>
        <v>0</v>
      </c>
      <c r="Q108" t="s">
        <v>130</v>
      </c>
      <c r="T108" t="s">
        <v>26</v>
      </c>
    </row>
    <row r="109" spans="1:20" ht="12.75">
      <c r="A109" s="50">
        <v>94</v>
      </c>
      <c r="B109" t="s">
        <v>1284</v>
      </c>
      <c r="C109" s="4" t="s">
        <v>1110</v>
      </c>
      <c r="D109" s="25">
        <v>11264</v>
      </c>
      <c r="M109" s="50" t="s">
        <v>593</v>
      </c>
      <c r="N109" s="56">
        <f t="shared" si="6"/>
        <v>1</v>
      </c>
      <c r="O109" s="56">
        <f t="shared" si="7"/>
        <v>0</v>
      </c>
      <c r="Q109" t="s">
        <v>1110</v>
      </c>
      <c r="T109" t="s">
        <v>26</v>
      </c>
    </row>
    <row r="110" spans="1:20" ht="12.75">
      <c r="A110" s="50">
        <v>95</v>
      </c>
      <c r="B110" s="40" t="s">
        <v>1202</v>
      </c>
      <c r="C110" s="4" t="s">
        <v>201</v>
      </c>
      <c r="D110" s="25">
        <v>10816</v>
      </c>
      <c r="M110" t="s">
        <v>593</v>
      </c>
      <c r="N110" s="56">
        <f t="shared" si="6"/>
        <v>0</v>
      </c>
      <c r="O110" s="56">
        <f t="shared" si="7"/>
        <v>0</v>
      </c>
      <c r="Q110" t="s">
        <v>48</v>
      </c>
      <c r="T110" t="s">
        <v>26</v>
      </c>
    </row>
    <row r="111" spans="1:20" ht="12.75">
      <c r="A111" s="50">
        <v>96</v>
      </c>
      <c r="B111" t="s">
        <v>1285</v>
      </c>
      <c r="C111" s="4" t="s">
        <v>321</v>
      </c>
      <c r="D111" s="25">
        <v>10547</v>
      </c>
      <c r="M111" t="s">
        <v>26</v>
      </c>
      <c r="N111" s="56">
        <f t="shared" si="6"/>
        <v>1</v>
      </c>
      <c r="O111" s="56">
        <f t="shared" si="7"/>
        <v>0</v>
      </c>
      <c r="Q111" t="s">
        <v>163</v>
      </c>
      <c r="T111" t="s">
        <v>26</v>
      </c>
    </row>
    <row r="112" spans="1:20" ht="12.75">
      <c r="A112" s="50">
        <v>97</v>
      </c>
      <c r="B112" t="s">
        <v>1286</v>
      </c>
      <c r="C112" s="4" t="s">
        <v>451</v>
      </c>
      <c r="D112" s="25">
        <v>10365</v>
      </c>
      <c r="M112" t="s">
        <v>26</v>
      </c>
      <c r="N112" s="56">
        <f t="shared" si="6"/>
        <v>0</v>
      </c>
      <c r="O112" s="56">
        <f t="shared" si="7"/>
        <v>0</v>
      </c>
      <c r="Q112" t="s">
        <v>128</v>
      </c>
      <c r="T112" t="s">
        <v>26</v>
      </c>
    </row>
    <row r="113" spans="1:20" ht="12.75">
      <c r="A113" s="50">
        <v>98</v>
      </c>
      <c r="B113" t="s">
        <v>763</v>
      </c>
      <c r="C113" s="4" t="s">
        <v>722</v>
      </c>
      <c r="D113" s="25">
        <v>9725</v>
      </c>
      <c r="M113" t="s">
        <v>26</v>
      </c>
      <c r="N113" s="56">
        <f t="shared" si="6"/>
        <v>0</v>
      </c>
      <c r="O113" s="56">
        <f t="shared" si="7"/>
        <v>0</v>
      </c>
      <c r="Q113" t="s">
        <v>451</v>
      </c>
      <c r="T113" t="s">
        <v>26</v>
      </c>
    </row>
    <row r="114" spans="1:20" ht="12.75">
      <c r="A114" s="50">
        <v>99</v>
      </c>
      <c r="B114" t="s">
        <v>1287</v>
      </c>
      <c r="C114" s="4" t="s">
        <v>591</v>
      </c>
      <c r="D114" s="25">
        <v>9685</v>
      </c>
      <c r="M114" t="s">
        <v>26</v>
      </c>
      <c r="N114" s="56">
        <f t="shared" si="6"/>
        <v>0</v>
      </c>
      <c r="O114" s="56">
        <f t="shared" si="7"/>
        <v>0</v>
      </c>
      <c r="Q114" t="s">
        <v>42</v>
      </c>
      <c r="T114" t="s">
        <v>26</v>
      </c>
    </row>
    <row r="115" spans="1:20" ht="12.75">
      <c r="A115" s="50">
        <v>100</v>
      </c>
      <c r="B115" t="s">
        <v>905</v>
      </c>
      <c r="C115" s="4" t="s">
        <v>30</v>
      </c>
      <c r="D115" s="25">
        <v>9246</v>
      </c>
      <c r="M115" t="s">
        <v>26</v>
      </c>
      <c r="N115" s="56">
        <f t="shared" si="6"/>
        <v>0</v>
      </c>
      <c r="O115" s="56">
        <f t="shared" si="7"/>
        <v>0</v>
      </c>
      <c r="Q115" t="s">
        <v>591</v>
      </c>
      <c r="T115" t="s">
        <v>26</v>
      </c>
    </row>
    <row r="116" spans="1:20" ht="12.75">
      <c r="A116" s="50">
        <v>101</v>
      </c>
      <c r="B116" t="s">
        <v>1288</v>
      </c>
      <c r="C116" s="4" t="s">
        <v>128</v>
      </c>
      <c r="D116" s="25">
        <v>8901</v>
      </c>
      <c r="M116" t="s">
        <v>26</v>
      </c>
      <c r="N116" s="56">
        <f t="shared" si="6"/>
        <v>0</v>
      </c>
      <c r="O116" s="56">
        <f t="shared" si="7"/>
        <v>0</v>
      </c>
      <c r="Q116" t="s">
        <v>30</v>
      </c>
      <c r="T116" t="s">
        <v>26</v>
      </c>
    </row>
    <row r="117" spans="1:20" ht="12.75">
      <c r="A117" s="50">
        <v>102</v>
      </c>
      <c r="B117" t="s">
        <v>1289</v>
      </c>
      <c r="C117" s="4" t="s">
        <v>124</v>
      </c>
      <c r="D117" s="25">
        <v>8626</v>
      </c>
      <c r="M117" t="s">
        <v>26</v>
      </c>
      <c r="N117" s="56">
        <f t="shared" si="6"/>
        <v>0</v>
      </c>
      <c r="O117" s="56">
        <f t="shared" si="7"/>
        <v>0</v>
      </c>
      <c r="Q117" t="s">
        <v>722</v>
      </c>
      <c r="T117" t="s">
        <v>26</v>
      </c>
    </row>
    <row r="118" spans="1:20" ht="12.75">
      <c r="A118" s="50">
        <v>103</v>
      </c>
      <c r="B118" t="s">
        <v>1290</v>
      </c>
      <c r="C118" s="4" t="s">
        <v>721</v>
      </c>
      <c r="D118" s="25">
        <v>7069</v>
      </c>
      <c r="M118" t="s">
        <v>26</v>
      </c>
      <c r="N118" s="56">
        <f t="shared" si="6"/>
        <v>0</v>
      </c>
      <c r="O118" s="56">
        <f t="shared" si="7"/>
        <v>0</v>
      </c>
      <c r="Q118" t="s">
        <v>1249</v>
      </c>
      <c r="T118" t="s">
        <v>26</v>
      </c>
    </row>
    <row r="119" spans="1:20" ht="12.75">
      <c r="A119" s="50">
        <v>104</v>
      </c>
      <c r="B119" t="s">
        <v>1291</v>
      </c>
      <c r="C119" s="4" t="s">
        <v>321</v>
      </c>
      <c r="D119" s="25">
        <v>5676</v>
      </c>
      <c r="M119" t="s">
        <v>26</v>
      </c>
      <c r="N119" s="56">
        <f t="shared" si="6"/>
        <v>0</v>
      </c>
      <c r="O119" s="56">
        <f t="shared" si="7"/>
        <v>0</v>
      </c>
      <c r="Q119" t="s">
        <v>593</v>
      </c>
      <c r="T119" t="s">
        <v>26</v>
      </c>
    </row>
    <row r="120" spans="1:20" ht="12.75">
      <c r="A120" s="50">
        <v>105</v>
      </c>
      <c r="B120" t="s">
        <v>911</v>
      </c>
      <c r="C120" s="4" t="s">
        <v>124</v>
      </c>
      <c r="D120" s="25">
        <v>5075</v>
      </c>
      <c r="M120" t="s">
        <v>26</v>
      </c>
      <c r="N120" s="56">
        <f t="shared" si="6"/>
        <v>0</v>
      </c>
      <c r="O120" s="56">
        <f t="shared" si="7"/>
        <v>0</v>
      </c>
      <c r="Q120" t="s">
        <v>26</v>
      </c>
      <c r="T120" t="s">
        <v>26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B69"/>
  <sheetViews>
    <sheetView workbookViewId="0" topLeftCell="H27">
      <selection activeCell="AA53" sqref="AA53"/>
    </sheetView>
  </sheetViews>
  <sheetFormatPr defaultColWidth="9.140625" defaultRowHeight="12.75"/>
  <cols>
    <col min="2" max="2" width="2.00390625" style="0" customWidth="1"/>
    <col min="3" max="3" width="18.8515625" style="0" customWidth="1"/>
    <col min="4" max="4" width="4.8515625" style="0" customWidth="1"/>
    <col min="5" max="5" width="2.00390625" style="0" customWidth="1"/>
    <col min="6" max="6" width="20.00390625" style="0" customWidth="1"/>
    <col min="7" max="7" width="5.57421875" style="11" customWidth="1"/>
    <col min="8" max="8" width="2.00390625" style="0" customWidth="1"/>
    <col min="9" max="9" width="20.140625" style="0" customWidth="1"/>
    <col min="10" max="10" width="4.8515625" style="11" customWidth="1"/>
    <col min="12" max="12" width="5.57421875" style="0" customWidth="1"/>
    <col min="13" max="13" width="6.00390625" style="0" customWidth="1"/>
    <col min="14" max="15" width="8.28125" style="0" customWidth="1"/>
    <col min="16" max="16" width="8.57421875" style="0" customWidth="1"/>
    <col min="17" max="17" width="7.140625" style="0" customWidth="1"/>
    <col min="18" max="18" width="7.421875" style="0" customWidth="1"/>
    <col min="19" max="19" width="7.8515625" style="0" customWidth="1"/>
    <col min="20" max="20" width="5.57421875" style="0" customWidth="1"/>
    <col min="21" max="21" width="21.8515625" style="0" customWidth="1"/>
    <col min="22" max="22" width="5.421875" style="0" customWidth="1"/>
    <col min="23" max="23" width="6.140625" style="0" customWidth="1"/>
    <col min="24" max="24" width="7.57421875" style="0" customWidth="1"/>
    <col min="25" max="25" width="8.57421875" style="0" customWidth="1"/>
    <col min="26" max="26" width="6.57421875" style="0" customWidth="1"/>
    <col min="27" max="27" width="8.7109375" style="0" customWidth="1"/>
  </cols>
  <sheetData>
    <row r="2" spans="3:23" ht="12.75">
      <c r="C2" t="s">
        <v>1292</v>
      </c>
      <c r="F2" t="s">
        <v>1293</v>
      </c>
      <c r="I2" t="s">
        <v>1294</v>
      </c>
      <c r="V2" t="s">
        <v>1295</v>
      </c>
      <c r="W2" s="4" t="s">
        <v>16</v>
      </c>
    </row>
    <row r="3" spans="1:23" ht="15">
      <c r="A3">
        <v>1973</v>
      </c>
      <c r="B3" s="9">
        <v>1</v>
      </c>
      <c r="C3" s="10" t="s">
        <v>25</v>
      </c>
      <c r="D3" s="9" t="s">
        <v>26</v>
      </c>
      <c r="E3" s="13">
        <v>2</v>
      </c>
      <c r="F3" s="14" t="s">
        <v>27</v>
      </c>
      <c r="G3" s="13" t="s">
        <v>26</v>
      </c>
      <c r="H3" s="16">
        <v>3</v>
      </c>
      <c r="I3" s="17" t="s">
        <v>29</v>
      </c>
      <c r="J3" s="16" t="s">
        <v>30</v>
      </c>
      <c r="L3" s="18" t="s">
        <v>1296</v>
      </c>
      <c r="V3" s="4">
        <f>'1973'!C4</f>
        <v>32</v>
      </c>
      <c r="W3" s="4">
        <f>'1973'!C7</f>
        <v>14</v>
      </c>
    </row>
    <row r="4" spans="1:23" ht="15">
      <c r="A4">
        <v>1975</v>
      </c>
      <c r="B4" s="9">
        <v>1</v>
      </c>
      <c r="C4" s="10" t="s">
        <v>85</v>
      </c>
      <c r="D4" s="9" t="s">
        <v>26</v>
      </c>
      <c r="E4" s="13">
        <v>2</v>
      </c>
      <c r="F4" s="14" t="s">
        <v>29</v>
      </c>
      <c r="G4" s="13" t="s">
        <v>30</v>
      </c>
      <c r="H4" s="16">
        <v>3</v>
      </c>
      <c r="I4" s="17" t="s">
        <v>36</v>
      </c>
      <c r="J4" s="16" t="s">
        <v>28</v>
      </c>
      <c r="L4" s="18" t="s">
        <v>1297</v>
      </c>
      <c r="V4" s="4">
        <f>'1975'!C4</f>
        <v>34</v>
      </c>
      <c r="W4" s="4">
        <f>'1975'!C7</f>
        <v>15</v>
      </c>
    </row>
    <row r="5" spans="1:23" ht="15">
      <c r="A5">
        <v>1977</v>
      </c>
      <c r="B5" s="9">
        <v>1</v>
      </c>
      <c r="C5" s="10" t="s">
        <v>122</v>
      </c>
      <c r="D5" s="9" t="s">
        <v>26</v>
      </c>
      <c r="E5" s="13">
        <v>2</v>
      </c>
      <c r="F5" s="14" t="s">
        <v>32</v>
      </c>
      <c r="G5" s="13" t="s">
        <v>26</v>
      </c>
      <c r="H5" s="16">
        <v>3</v>
      </c>
      <c r="I5" s="17" t="s">
        <v>123</v>
      </c>
      <c r="J5" s="16" t="s">
        <v>26</v>
      </c>
      <c r="L5" s="18" t="s">
        <v>1298</v>
      </c>
      <c r="V5" s="4">
        <f>'1977'!C4</f>
        <v>51</v>
      </c>
      <c r="W5" s="4">
        <f>'1977'!C7</f>
        <v>22</v>
      </c>
    </row>
    <row r="6" spans="1:23" ht="15">
      <c r="A6">
        <v>1979</v>
      </c>
      <c r="B6" s="9">
        <v>1</v>
      </c>
      <c r="C6" s="10" t="s">
        <v>122</v>
      </c>
      <c r="D6" s="9" t="s">
        <v>26</v>
      </c>
      <c r="E6" s="13">
        <v>2</v>
      </c>
      <c r="F6" s="14" t="s">
        <v>160</v>
      </c>
      <c r="G6" s="13" t="s">
        <v>26</v>
      </c>
      <c r="H6" s="16">
        <v>3</v>
      </c>
      <c r="I6" s="17" t="s">
        <v>134</v>
      </c>
      <c r="J6" s="16" t="s">
        <v>44</v>
      </c>
      <c r="L6" s="18" t="s">
        <v>1299</v>
      </c>
      <c r="V6" s="4">
        <f>'1979'!C4</f>
        <v>33</v>
      </c>
      <c r="W6" s="4">
        <f>'1979'!C7</f>
        <v>16</v>
      </c>
    </row>
    <row r="7" spans="1:23" ht="15">
      <c r="A7">
        <v>1981</v>
      </c>
      <c r="B7" s="9">
        <v>1</v>
      </c>
      <c r="C7" s="10" t="s">
        <v>32</v>
      </c>
      <c r="D7" s="9" t="s">
        <v>26</v>
      </c>
      <c r="E7" s="13">
        <v>2</v>
      </c>
      <c r="F7" s="14" t="s">
        <v>127</v>
      </c>
      <c r="G7" s="13" t="s">
        <v>31</v>
      </c>
      <c r="H7" s="16">
        <v>3</v>
      </c>
      <c r="I7" s="17" t="s">
        <v>29</v>
      </c>
      <c r="J7" s="16" t="s">
        <v>30</v>
      </c>
      <c r="L7" s="18" t="s">
        <v>1300</v>
      </c>
      <c r="V7" s="4">
        <f>'1981'!C4</f>
        <v>82</v>
      </c>
      <c r="W7" s="4">
        <f>'1981'!C7</f>
        <v>21</v>
      </c>
    </row>
    <row r="8" spans="1:23" ht="15">
      <c r="A8">
        <v>1983</v>
      </c>
      <c r="B8" s="9">
        <v>1</v>
      </c>
      <c r="C8" s="10" t="s">
        <v>36</v>
      </c>
      <c r="D8" s="9" t="s">
        <v>28</v>
      </c>
      <c r="E8" s="13">
        <v>2</v>
      </c>
      <c r="F8" s="14" t="s">
        <v>134</v>
      </c>
      <c r="G8" s="13" t="s">
        <v>44</v>
      </c>
      <c r="H8" s="16">
        <v>3</v>
      </c>
      <c r="I8" s="17" t="s">
        <v>127</v>
      </c>
      <c r="J8" s="16" t="s">
        <v>31</v>
      </c>
      <c r="L8" s="18" t="s">
        <v>1301</v>
      </c>
      <c r="V8" s="4">
        <f>'1983'!C4</f>
        <v>70</v>
      </c>
      <c r="W8" s="4">
        <f>'1983'!C7</f>
        <v>20</v>
      </c>
    </row>
    <row r="9" spans="1:23" ht="15">
      <c r="A9">
        <v>1985</v>
      </c>
      <c r="B9" s="9">
        <v>1</v>
      </c>
      <c r="C9" s="10" t="s">
        <v>314</v>
      </c>
      <c r="D9" s="9" t="s">
        <v>26</v>
      </c>
      <c r="E9" s="13">
        <v>2</v>
      </c>
      <c r="F9" s="14" t="s">
        <v>129</v>
      </c>
      <c r="G9" s="13" t="s">
        <v>31</v>
      </c>
      <c r="H9" s="16">
        <v>3</v>
      </c>
      <c r="I9" s="17" t="s">
        <v>315</v>
      </c>
      <c r="J9" s="16" t="s">
        <v>26</v>
      </c>
      <c r="L9" s="18" t="s">
        <v>1302</v>
      </c>
      <c r="V9" s="4">
        <f>'1985'!C4</f>
        <v>98</v>
      </c>
      <c r="W9" s="4">
        <f>'1985'!C7</f>
        <v>23</v>
      </c>
    </row>
    <row r="10" spans="1:23" ht="15">
      <c r="A10">
        <v>1987</v>
      </c>
      <c r="B10" s="9">
        <v>1</v>
      </c>
      <c r="C10" s="10" t="s">
        <v>221</v>
      </c>
      <c r="D10" s="9" t="s">
        <v>26</v>
      </c>
      <c r="E10" s="13">
        <v>2</v>
      </c>
      <c r="F10" s="14" t="s">
        <v>98</v>
      </c>
      <c r="G10" s="13" t="s">
        <v>90</v>
      </c>
      <c r="H10" s="16">
        <v>3</v>
      </c>
      <c r="I10" s="17" t="s">
        <v>389</v>
      </c>
      <c r="J10" s="16" t="s">
        <v>90</v>
      </c>
      <c r="L10" s="18" t="s">
        <v>1303</v>
      </c>
      <c r="V10" s="4">
        <f>'1987'!C4</f>
        <v>71</v>
      </c>
      <c r="W10" s="4">
        <f>'1987'!C7</f>
        <v>24</v>
      </c>
    </row>
    <row r="11" spans="1:23" ht="15">
      <c r="A11">
        <v>1989</v>
      </c>
      <c r="B11" s="9">
        <v>1</v>
      </c>
      <c r="C11" s="10" t="s">
        <v>443</v>
      </c>
      <c r="D11" s="9" t="s">
        <v>33</v>
      </c>
      <c r="E11" s="13">
        <v>2</v>
      </c>
      <c r="F11" s="14" t="s">
        <v>221</v>
      </c>
      <c r="G11" s="13" t="s">
        <v>26</v>
      </c>
      <c r="H11" s="16">
        <v>3</v>
      </c>
      <c r="I11" s="17" t="s">
        <v>32</v>
      </c>
      <c r="J11" s="16" t="s">
        <v>26</v>
      </c>
      <c r="L11" s="71" t="s">
        <v>1304</v>
      </c>
      <c r="V11" s="4">
        <f>'1989'!C4</f>
        <v>102</v>
      </c>
      <c r="W11" s="4">
        <f>'1989'!C7</f>
        <v>25</v>
      </c>
    </row>
    <row r="12" spans="1:23" ht="15">
      <c r="A12">
        <v>1991</v>
      </c>
      <c r="B12" s="9">
        <v>1</v>
      </c>
      <c r="C12" s="10" t="s">
        <v>221</v>
      </c>
      <c r="D12" s="9" t="s">
        <v>26</v>
      </c>
      <c r="E12" s="13">
        <v>2</v>
      </c>
      <c r="F12" s="14" t="s">
        <v>390</v>
      </c>
      <c r="G12" s="13" t="s">
        <v>33</v>
      </c>
      <c r="H12" s="16">
        <v>3</v>
      </c>
      <c r="I12" s="17" t="s">
        <v>263</v>
      </c>
      <c r="J12" s="16" t="s">
        <v>33</v>
      </c>
      <c r="L12" s="32" t="s">
        <v>1305</v>
      </c>
      <c r="V12" s="4">
        <f>'1991'!C4</f>
        <v>101</v>
      </c>
      <c r="W12" s="4">
        <f>'1991'!C7</f>
        <v>26</v>
      </c>
    </row>
    <row r="13" spans="1:23" ht="15">
      <c r="A13">
        <v>1993</v>
      </c>
      <c r="B13" s="9">
        <v>1</v>
      </c>
      <c r="C13" s="10" t="s">
        <v>194</v>
      </c>
      <c r="D13" s="9" t="s">
        <v>26</v>
      </c>
      <c r="E13" s="13">
        <v>2</v>
      </c>
      <c r="F13" s="14" t="s">
        <v>197</v>
      </c>
      <c r="G13" s="13" t="s">
        <v>26</v>
      </c>
      <c r="H13" s="16">
        <v>3</v>
      </c>
      <c r="I13" s="17" t="s">
        <v>447</v>
      </c>
      <c r="J13" s="16" t="s">
        <v>26</v>
      </c>
      <c r="L13" s="32" t="s">
        <v>1306</v>
      </c>
      <c r="V13" s="4">
        <f>'1993'!C4</f>
        <v>101</v>
      </c>
      <c r="W13" s="4">
        <f>'1993'!C7</f>
        <v>32</v>
      </c>
    </row>
    <row r="14" spans="1:23" ht="15">
      <c r="A14">
        <v>1995</v>
      </c>
      <c r="B14" s="9">
        <v>1</v>
      </c>
      <c r="C14" s="10" t="s">
        <v>447</v>
      </c>
      <c r="D14" s="9" t="s">
        <v>26</v>
      </c>
      <c r="E14" s="13">
        <v>2</v>
      </c>
      <c r="F14" s="14" t="s">
        <v>324</v>
      </c>
      <c r="G14" s="13" t="s">
        <v>26</v>
      </c>
      <c r="H14" s="16">
        <v>3</v>
      </c>
      <c r="I14" s="17" t="s">
        <v>314</v>
      </c>
      <c r="J14" s="16" t="s">
        <v>26</v>
      </c>
      <c r="L14" s="32" t="s">
        <v>1307</v>
      </c>
      <c r="V14" s="4">
        <f>'1995'!C4</f>
        <v>86</v>
      </c>
      <c r="W14" s="4">
        <f>'1995'!C7</f>
        <v>33</v>
      </c>
    </row>
    <row r="15" spans="1:23" ht="15">
      <c r="A15">
        <v>1997</v>
      </c>
      <c r="B15" s="9">
        <v>1</v>
      </c>
      <c r="C15" s="10" t="s">
        <v>127</v>
      </c>
      <c r="D15" s="9" t="s">
        <v>31</v>
      </c>
      <c r="E15" s="13">
        <v>2</v>
      </c>
      <c r="F15" s="14" t="s">
        <v>29</v>
      </c>
      <c r="G15" s="13" t="s">
        <v>30</v>
      </c>
      <c r="H15" s="16">
        <v>3</v>
      </c>
      <c r="I15" s="17" t="s">
        <v>447</v>
      </c>
      <c r="J15" s="16" t="s">
        <v>26</v>
      </c>
      <c r="L15" s="32" t="s">
        <v>1308</v>
      </c>
      <c r="V15" s="4">
        <f>'1997'!C4</f>
        <v>112</v>
      </c>
      <c r="W15" s="4">
        <f>'1997'!C7</f>
        <v>38</v>
      </c>
    </row>
    <row r="16" spans="1:23" ht="15">
      <c r="A16">
        <v>1999</v>
      </c>
      <c r="B16" s="9">
        <v>1</v>
      </c>
      <c r="C16" s="10" t="s">
        <v>580</v>
      </c>
      <c r="D16" s="9" t="s">
        <v>780</v>
      </c>
      <c r="E16" s="13">
        <v>2</v>
      </c>
      <c r="F16" s="14" t="s">
        <v>390</v>
      </c>
      <c r="G16" s="13" t="s">
        <v>782</v>
      </c>
      <c r="H16" s="16">
        <v>3</v>
      </c>
      <c r="I16" s="17" t="s">
        <v>603</v>
      </c>
      <c r="J16" s="16" t="s">
        <v>783</v>
      </c>
      <c r="L16" s="32" t="s">
        <v>1309</v>
      </c>
      <c r="V16" s="4">
        <f>'1999'!C4</f>
        <v>90</v>
      </c>
      <c r="W16" s="4">
        <f>'1999'!C7</f>
        <v>32</v>
      </c>
    </row>
    <row r="17" spans="1:23" ht="15">
      <c r="A17">
        <v>2002</v>
      </c>
      <c r="B17" s="9">
        <v>1</v>
      </c>
      <c r="C17" s="10" t="s">
        <v>127</v>
      </c>
      <c r="D17" s="9" t="s">
        <v>31</v>
      </c>
      <c r="E17" s="13">
        <v>2</v>
      </c>
      <c r="F17" s="14" t="s">
        <v>208</v>
      </c>
      <c r="G17" s="13" t="s">
        <v>26</v>
      </c>
      <c r="H17" s="16">
        <v>3</v>
      </c>
      <c r="I17" s="17" t="s">
        <v>29</v>
      </c>
      <c r="J17" s="16" t="s">
        <v>30</v>
      </c>
      <c r="L17" s="32" t="s">
        <v>1310</v>
      </c>
      <c r="V17" s="4">
        <f>'2002'!C4</f>
        <v>99</v>
      </c>
      <c r="W17" s="4">
        <f>'2002'!C7</f>
        <v>36</v>
      </c>
    </row>
    <row r="18" spans="1:23" ht="15">
      <c r="A18">
        <v>2004</v>
      </c>
      <c r="B18" s="9">
        <v>1</v>
      </c>
      <c r="C18" s="10" t="s">
        <v>899</v>
      </c>
      <c r="D18" s="9" t="s">
        <v>33</v>
      </c>
      <c r="E18" s="13">
        <v>2</v>
      </c>
      <c r="F18" s="14" t="s">
        <v>390</v>
      </c>
      <c r="G18" s="13" t="s">
        <v>33</v>
      </c>
      <c r="H18" s="16">
        <v>3</v>
      </c>
      <c r="I18" s="17" t="s">
        <v>533</v>
      </c>
      <c r="J18" s="16" t="s">
        <v>28</v>
      </c>
      <c r="L18" s="32" t="s">
        <v>1311</v>
      </c>
      <c r="V18" s="4">
        <f>'2004'!C4</f>
        <v>87</v>
      </c>
      <c r="W18" s="4">
        <f>'2004'!C7</f>
        <v>32</v>
      </c>
    </row>
    <row r="19" spans="1:23" ht="15">
      <c r="A19">
        <v>2006</v>
      </c>
      <c r="B19" s="9">
        <v>1</v>
      </c>
      <c r="C19" s="10" t="s">
        <v>588</v>
      </c>
      <c r="D19" s="9" t="s">
        <v>26</v>
      </c>
      <c r="E19" s="13">
        <v>2</v>
      </c>
      <c r="F19" s="14" t="s">
        <v>447</v>
      </c>
      <c r="G19" s="13" t="s">
        <v>26</v>
      </c>
      <c r="H19" s="16">
        <v>3</v>
      </c>
      <c r="I19" s="17" t="s">
        <v>390</v>
      </c>
      <c r="J19" s="16" t="s">
        <v>33</v>
      </c>
      <c r="L19" s="32" t="s">
        <v>1312</v>
      </c>
      <c r="V19" s="4">
        <f>'2006'!C4</f>
        <v>62</v>
      </c>
      <c r="W19" s="4">
        <f>'2006'!C7</f>
        <v>31</v>
      </c>
    </row>
    <row r="20" spans="1:23" ht="15">
      <c r="A20">
        <v>2008</v>
      </c>
      <c r="B20" s="9">
        <v>1</v>
      </c>
      <c r="C20" s="10" t="s">
        <v>466</v>
      </c>
      <c r="D20" s="9" t="s">
        <v>44</v>
      </c>
      <c r="E20" s="13">
        <v>2</v>
      </c>
      <c r="F20" s="14" t="s">
        <v>955</v>
      </c>
      <c r="G20" s="13" t="s">
        <v>451</v>
      </c>
      <c r="H20" s="16">
        <v>3</v>
      </c>
      <c r="I20" s="17" t="s">
        <v>712</v>
      </c>
      <c r="J20" s="16" t="s">
        <v>44</v>
      </c>
      <c r="L20" s="32" t="s">
        <v>1313</v>
      </c>
      <c r="V20" s="4">
        <f>'2008'!C4</f>
        <v>98</v>
      </c>
      <c r="W20" s="4">
        <f>'2008'!C7</f>
        <v>31</v>
      </c>
    </row>
    <row r="21" spans="1:23" ht="15">
      <c r="A21">
        <v>2010</v>
      </c>
      <c r="B21" s="9">
        <v>1</v>
      </c>
      <c r="C21" s="10" t="s">
        <v>588</v>
      </c>
      <c r="D21" s="9" t="s">
        <v>26</v>
      </c>
      <c r="E21" s="13">
        <v>2</v>
      </c>
      <c r="F21" s="14" t="s">
        <v>855</v>
      </c>
      <c r="G21" s="13" t="s">
        <v>26</v>
      </c>
      <c r="H21" s="16">
        <v>3</v>
      </c>
      <c r="I21" s="17" t="s">
        <v>978</v>
      </c>
      <c r="J21" s="16" t="s">
        <v>42</v>
      </c>
      <c r="L21" s="32" t="s">
        <v>1314</v>
      </c>
      <c r="V21" s="4">
        <f>'2010'!C4</f>
        <v>118</v>
      </c>
      <c r="W21" s="4">
        <f>'2010'!C7</f>
        <v>31</v>
      </c>
    </row>
    <row r="22" spans="1:23" ht="15">
      <c r="A22">
        <v>2012</v>
      </c>
      <c r="B22" s="9">
        <v>1</v>
      </c>
      <c r="C22" s="57" t="s">
        <v>855</v>
      </c>
      <c r="D22" s="57" t="s">
        <v>26</v>
      </c>
      <c r="E22" s="13">
        <v>2</v>
      </c>
      <c r="F22" s="58" t="s">
        <v>588</v>
      </c>
      <c r="G22" s="65" t="s">
        <v>26</v>
      </c>
      <c r="H22" s="16">
        <v>3</v>
      </c>
      <c r="I22" s="59" t="s">
        <v>976</v>
      </c>
      <c r="J22" s="66" t="s">
        <v>96</v>
      </c>
      <c r="L22" s="32" t="s">
        <v>1315</v>
      </c>
      <c r="V22" s="4">
        <f>'2012'!C4</f>
        <v>99</v>
      </c>
      <c r="W22" s="4">
        <f>'2012'!C7</f>
        <v>30</v>
      </c>
    </row>
    <row r="23" spans="1:23" ht="15">
      <c r="A23">
        <v>2014</v>
      </c>
      <c r="B23" s="9">
        <v>1</v>
      </c>
      <c r="C23" s="57" t="s">
        <v>1164</v>
      </c>
      <c r="D23" s="57" t="s">
        <v>96</v>
      </c>
      <c r="E23" s="13">
        <v>2</v>
      </c>
      <c r="F23" s="58" t="s">
        <v>1165</v>
      </c>
      <c r="G23" s="65" t="s">
        <v>33</v>
      </c>
      <c r="H23" s="16">
        <v>3</v>
      </c>
      <c r="I23" s="59" t="s">
        <v>1166</v>
      </c>
      <c r="J23" s="66" t="s">
        <v>201</v>
      </c>
      <c r="L23" s="32" t="s">
        <v>1316</v>
      </c>
      <c r="V23" s="4">
        <f>'2014'!C4</f>
        <v>58</v>
      </c>
      <c r="W23" s="4">
        <f>'2014'!C7</f>
        <v>21</v>
      </c>
    </row>
    <row r="24" spans="1:23" ht="15">
      <c r="A24">
        <v>2016</v>
      </c>
      <c r="B24" s="9">
        <v>1</v>
      </c>
      <c r="C24" s="57" t="s">
        <v>1107</v>
      </c>
      <c r="D24" s="64" t="s">
        <v>26</v>
      </c>
      <c r="E24" s="13">
        <v>2</v>
      </c>
      <c r="F24" s="58" t="s">
        <v>858</v>
      </c>
      <c r="G24" s="65" t="s">
        <v>584</v>
      </c>
      <c r="H24" s="16">
        <v>3</v>
      </c>
      <c r="I24" s="59" t="s">
        <v>978</v>
      </c>
      <c r="J24" s="66" t="s">
        <v>42</v>
      </c>
      <c r="L24" s="32" t="s">
        <v>1317</v>
      </c>
      <c r="V24" s="50">
        <v>105</v>
      </c>
      <c r="W24" s="50">
        <v>31</v>
      </c>
    </row>
    <row r="25" ht="12.75">
      <c r="L25" s="32"/>
    </row>
    <row r="26" spans="12:27" ht="12.75">
      <c r="L26" t="s">
        <v>1318</v>
      </c>
      <c r="T26" s="18" t="s">
        <v>1319</v>
      </c>
      <c r="Z26" s="69"/>
      <c r="AA26" s="69"/>
    </row>
    <row r="28" spans="12:27" ht="12.75">
      <c r="L28" s="72"/>
      <c r="M28" s="73"/>
      <c r="N28" s="73"/>
      <c r="O28" s="73"/>
      <c r="P28" s="73"/>
      <c r="Q28" s="74" t="s">
        <v>1320</v>
      </c>
      <c r="R28" s="74"/>
      <c r="S28" s="11"/>
      <c r="T28" s="75"/>
      <c r="U28" s="73"/>
      <c r="V28" s="73"/>
      <c r="W28" s="73"/>
      <c r="X28" s="73"/>
      <c r="Y28" s="73"/>
      <c r="Z28" s="74" t="s">
        <v>1320</v>
      </c>
      <c r="AA28" s="74"/>
    </row>
    <row r="29" spans="3:27" ht="12.75">
      <c r="C29" s="10" t="s">
        <v>1292</v>
      </c>
      <c r="F29" s="14" t="s">
        <v>1293</v>
      </c>
      <c r="I29" s="17" t="s">
        <v>1294</v>
      </c>
      <c r="L29" s="74" t="s">
        <v>17</v>
      </c>
      <c r="M29" s="76" t="s">
        <v>19</v>
      </c>
      <c r="N29" s="9" t="s">
        <v>1292</v>
      </c>
      <c r="O29" s="77" t="s">
        <v>1293</v>
      </c>
      <c r="P29" s="78" t="s">
        <v>1294</v>
      </c>
      <c r="Q29" s="74" t="s">
        <v>1321</v>
      </c>
      <c r="R29" s="74" t="s">
        <v>1322</v>
      </c>
      <c r="S29" s="11"/>
      <c r="T29" s="74" t="s">
        <v>17</v>
      </c>
      <c r="U29" s="76" t="s">
        <v>1323</v>
      </c>
      <c r="V29" s="76" t="s">
        <v>19</v>
      </c>
      <c r="W29" s="9" t="s">
        <v>1292</v>
      </c>
      <c r="X29" s="79" t="s">
        <v>1293</v>
      </c>
      <c r="Y29" s="80" t="s">
        <v>1294</v>
      </c>
      <c r="Z29" s="74" t="s">
        <v>1321</v>
      </c>
      <c r="AA29" s="74" t="s">
        <v>1324</v>
      </c>
    </row>
    <row r="30" spans="3:28" ht="12.75">
      <c r="C30">
        <v>15</v>
      </c>
      <c r="D30" t="s">
        <v>26</v>
      </c>
      <c r="F30">
        <v>10</v>
      </c>
      <c r="G30" s="11" t="s">
        <v>26</v>
      </c>
      <c r="I30">
        <v>6</v>
      </c>
      <c r="J30" s="11" t="s">
        <v>26</v>
      </c>
      <c r="L30" s="81">
        <v>1</v>
      </c>
      <c r="M30" s="72" t="s">
        <v>26</v>
      </c>
      <c r="N30" s="75">
        <f>C$30</f>
        <v>15</v>
      </c>
      <c r="O30" s="75">
        <f>F$30</f>
        <v>10</v>
      </c>
      <c r="P30" s="75">
        <f>I$30</f>
        <v>6</v>
      </c>
      <c r="Q30" s="82">
        <f aca="true" t="shared" si="0" ref="Q30:Q41">N30*3+O30*2+P30*1</f>
        <v>71</v>
      </c>
      <c r="R30" s="75">
        <f aca="true" t="shared" si="1" ref="R30:R41">SUM(N30:P30)</f>
        <v>31</v>
      </c>
      <c r="S30" s="11"/>
      <c r="T30" s="75">
        <v>1</v>
      </c>
      <c r="U30" s="83" t="s">
        <v>127</v>
      </c>
      <c r="V30" s="84" t="s">
        <v>31</v>
      </c>
      <c r="W30" s="85">
        <v>2</v>
      </c>
      <c r="X30" s="84">
        <v>1</v>
      </c>
      <c r="Y30" s="84">
        <v>1</v>
      </c>
      <c r="Z30" s="75">
        <f aca="true" t="shared" si="2" ref="Z30:Z68">W30*3+X30*2+Y30*1</f>
        <v>9</v>
      </c>
      <c r="AA30" s="84">
        <f aca="true" t="shared" si="3" ref="AA30:AA68">W30+X30+Y30</f>
        <v>4</v>
      </c>
      <c r="AB30" s="50"/>
    </row>
    <row r="31" spans="3:28" ht="12.75">
      <c r="C31">
        <v>2</v>
      </c>
      <c r="D31" t="s">
        <v>33</v>
      </c>
      <c r="F31">
        <v>4</v>
      </c>
      <c r="G31" s="11" t="s">
        <v>33</v>
      </c>
      <c r="I31">
        <v>3</v>
      </c>
      <c r="J31" s="11" t="s">
        <v>30</v>
      </c>
      <c r="L31" s="81">
        <v>2</v>
      </c>
      <c r="M31" s="72" t="s">
        <v>33</v>
      </c>
      <c r="N31" s="75">
        <f>C$31</f>
        <v>2</v>
      </c>
      <c r="O31" s="75">
        <f>F$31</f>
        <v>4</v>
      </c>
      <c r="P31" s="75">
        <f>I$34</f>
        <v>2</v>
      </c>
      <c r="Q31" s="82">
        <f t="shared" si="0"/>
        <v>16</v>
      </c>
      <c r="R31" s="75">
        <f t="shared" si="1"/>
        <v>8</v>
      </c>
      <c r="S31" s="11"/>
      <c r="T31" s="75">
        <v>2</v>
      </c>
      <c r="U31" s="83" t="s">
        <v>390</v>
      </c>
      <c r="V31" s="84" t="s">
        <v>33</v>
      </c>
      <c r="W31" s="85"/>
      <c r="X31" s="84">
        <v>4</v>
      </c>
      <c r="Y31" s="84">
        <v>1</v>
      </c>
      <c r="Z31" s="75">
        <f t="shared" si="2"/>
        <v>9</v>
      </c>
      <c r="AA31" s="84">
        <f t="shared" si="3"/>
        <v>5</v>
      </c>
      <c r="AB31" s="50"/>
    </row>
    <row r="32" spans="3:28" ht="12.75">
      <c r="C32">
        <v>2</v>
      </c>
      <c r="D32" t="s">
        <v>31</v>
      </c>
      <c r="F32">
        <v>2</v>
      </c>
      <c r="G32" s="11" t="s">
        <v>31</v>
      </c>
      <c r="I32">
        <v>2</v>
      </c>
      <c r="J32" s="11" t="s">
        <v>28</v>
      </c>
      <c r="L32" s="81">
        <v>3</v>
      </c>
      <c r="M32" s="72" t="s">
        <v>31</v>
      </c>
      <c r="N32" s="75">
        <f>C$32</f>
        <v>2</v>
      </c>
      <c r="O32" s="75">
        <f>F$32</f>
        <v>2</v>
      </c>
      <c r="P32" s="75">
        <f>I$38</f>
        <v>1</v>
      </c>
      <c r="Q32" s="82">
        <f t="shared" si="0"/>
        <v>11</v>
      </c>
      <c r="R32" s="75">
        <f t="shared" si="1"/>
        <v>5</v>
      </c>
      <c r="S32" s="11"/>
      <c r="T32" s="75">
        <v>3</v>
      </c>
      <c r="U32" s="83" t="s">
        <v>221</v>
      </c>
      <c r="V32" s="84" t="s">
        <v>26</v>
      </c>
      <c r="W32" s="85">
        <v>2</v>
      </c>
      <c r="X32" s="84">
        <v>1</v>
      </c>
      <c r="Y32" s="84"/>
      <c r="Z32" s="75">
        <f t="shared" si="2"/>
        <v>8</v>
      </c>
      <c r="AA32" s="84">
        <f t="shared" si="3"/>
        <v>3</v>
      </c>
      <c r="AB32" s="50"/>
    </row>
    <row r="33" spans="3:28" ht="12.75">
      <c r="C33">
        <v>1</v>
      </c>
      <c r="D33" t="s">
        <v>28</v>
      </c>
      <c r="F33">
        <v>2</v>
      </c>
      <c r="G33" s="11" t="s">
        <v>30</v>
      </c>
      <c r="I33">
        <v>2</v>
      </c>
      <c r="J33" s="11" t="s">
        <v>44</v>
      </c>
      <c r="L33" s="81">
        <v>4</v>
      </c>
      <c r="M33" s="72" t="s">
        <v>44</v>
      </c>
      <c r="N33" s="75">
        <f>C$34</f>
        <v>1</v>
      </c>
      <c r="O33" s="75">
        <f>F$35</f>
        <v>1</v>
      </c>
      <c r="P33" s="75">
        <f>I$33</f>
        <v>2</v>
      </c>
      <c r="Q33" s="82">
        <f t="shared" si="0"/>
        <v>7</v>
      </c>
      <c r="R33" s="75">
        <f t="shared" si="1"/>
        <v>4</v>
      </c>
      <c r="S33" s="11"/>
      <c r="T33" s="75">
        <v>3</v>
      </c>
      <c r="U33" s="83" t="s">
        <v>588</v>
      </c>
      <c r="V33" s="84" t="s">
        <v>26</v>
      </c>
      <c r="W33" s="85">
        <v>2</v>
      </c>
      <c r="X33" s="84">
        <v>1</v>
      </c>
      <c r="Y33" s="84"/>
      <c r="Z33" s="75">
        <f t="shared" si="2"/>
        <v>8</v>
      </c>
      <c r="AA33" s="84">
        <f t="shared" si="3"/>
        <v>3</v>
      </c>
      <c r="AB33" s="50"/>
    </row>
    <row r="34" spans="3:28" ht="12.75">
      <c r="C34">
        <v>1</v>
      </c>
      <c r="D34" t="s">
        <v>44</v>
      </c>
      <c r="F34">
        <v>1</v>
      </c>
      <c r="G34" s="11" t="s">
        <v>90</v>
      </c>
      <c r="I34">
        <v>2</v>
      </c>
      <c r="J34" s="11" t="s">
        <v>33</v>
      </c>
      <c r="L34" s="81">
        <v>5</v>
      </c>
      <c r="M34" s="72" t="s">
        <v>30</v>
      </c>
      <c r="N34" s="75"/>
      <c r="O34" s="75">
        <f>F$33</f>
        <v>2</v>
      </c>
      <c r="P34" s="75">
        <f>I$31</f>
        <v>3</v>
      </c>
      <c r="Q34" s="82">
        <f t="shared" si="0"/>
        <v>7</v>
      </c>
      <c r="R34" s="75">
        <f t="shared" si="1"/>
        <v>5</v>
      </c>
      <c r="S34" s="11"/>
      <c r="T34" s="75">
        <v>5</v>
      </c>
      <c r="U34" s="83" t="s">
        <v>447</v>
      </c>
      <c r="V34" s="84" t="s">
        <v>26</v>
      </c>
      <c r="W34" s="85">
        <v>1</v>
      </c>
      <c r="X34" s="84">
        <v>1</v>
      </c>
      <c r="Y34" s="84">
        <v>2</v>
      </c>
      <c r="Z34" s="75">
        <f t="shared" si="2"/>
        <v>7</v>
      </c>
      <c r="AA34" s="84">
        <f t="shared" si="3"/>
        <v>4</v>
      </c>
      <c r="AB34" s="50"/>
    </row>
    <row r="35" spans="3:28" ht="12.75">
      <c r="C35">
        <v>1</v>
      </c>
      <c r="D35" s="55" t="s">
        <v>96</v>
      </c>
      <c r="F35">
        <v>1</v>
      </c>
      <c r="G35" s="11" t="s">
        <v>44</v>
      </c>
      <c r="I35">
        <v>2</v>
      </c>
      <c r="J35" s="11" t="s">
        <v>42</v>
      </c>
      <c r="L35" s="81">
        <v>6</v>
      </c>
      <c r="M35" s="72" t="s">
        <v>28</v>
      </c>
      <c r="N35" s="75">
        <f>C$33</f>
        <v>1</v>
      </c>
      <c r="O35" s="75"/>
      <c r="P35" s="75">
        <f>I$32</f>
        <v>2</v>
      </c>
      <c r="Q35" s="82">
        <f t="shared" si="0"/>
        <v>5</v>
      </c>
      <c r="R35" s="75">
        <f t="shared" si="1"/>
        <v>3</v>
      </c>
      <c r="S35" s="11"/>
      <c r="T35" s="75">
        <v>6</v>
      </c>
      <c r="U35" s="83" t="s">
        <v>29</v>
      </c>
      <c r="V35" s="84" t="s">
        <v>30</v>
      </c>
      <c r="W35" s="85"/>
      <c r="X35" s="84">
        <v>2</v>
      </c>
      <c r="Y35" s="84">
        <v>3</v>
      </c>
      <c r="Z35" s="75">
        <f t="shared" si="2"/>
        <v>7</v>
      </c>
      <c r="AA35" s="84">
        <f t="shared" si="3"/>
        <v>5</v>
      </c>
      <c r="AB35" s="50"/>
    </row>
    <row r="36" spans="6:28" ht="12.75">
      <c r="F36">
        <v>1</v>
      </c>
      <c r="G36" s="20" t="s">
        <v>584</v>
      </c>
      <c r="I36">
        <v>1</v>
      </c>
      <c r="J36" s="11" t="s">
        <v>90</v>
      </c>
      <c r="L36" s="81">
        <v>7</v>
      </c>
      <c r="M36" s="72" t="s">
        <v>96</v>
      </c>
      <c r="N36" s="75">
        <f>C$35</f>
        <v>1</v>
      </c>
      <c r="O36" s="75"/>
      <c r="P36" s="75">
        <f>I$39</f>
        <v>1</v>
      </c>
      <c r="Q36" s="82">
        <f t="shared" si="0"/>
        <v>4</v>
      </c>
      <c r="R36" s="75">
        <f t="shared" si="1"/>
        <v>2</v>
      </c>
      <c r="S36" s="11"/>
      <c r="T36" s="75">
        <v>7</v>
      </c>
      <c r="U36" s="83" t="s">
        <v>122</v>
      </c>
      <c r="V36" s="84" t="s">
        <v>26</v>
      </c>
      <c r="W36" s="85">
        <v>2</v>
      </c>
      <c r="X36" s="84"/>
      <c r="Y36" s="84"/>
      <c r="Z36" s="75">
        <f t="shared" si="2"/>
        <v>6</v>
      </c>
      <c r="AA36" s="84">
        <f t="shared" si="3"/>
        <v>2</v>
      </c>
      <c r="AB36" s="50"/>
    </row>
    <row r="37" spans="6:28" ht="12.75">
      <c r="F37">
        <v>1</v>
      </c>
      <c r="G37" s="11" t="s">
        <v>451</v>
      </c>
      <c r="I37">
        <v>1</v>
      </c>
      <c r="J37" s="20" t="s">
        <v>201</v>
      </c>
      <c r="L37" s="86">
        <v>8</v>
      </c>
      <c r="M37" s="72" t="s">
        <v>90</v>
      </c>
      <c r="N37" s="75"/>
      <c r="O37" s="75">
        <f>F$34</f>
        <v>1</v>
      </c>
      <c r="P37" s="75">
        <f>I$36</f>
        <v>1</v>
      </c>
      <c r="Q37" s="82">
        <f t="shared" si="0"/>
        <v>3</v>
      </c>
      <c r="R37" s="75">
        <f t="shared" si="1"/>
        <v>2</v>
      </c>
      <c r="S37" s="11"/>
      <c r="T37" s="75">
        <v>8</v>
      </c>
      <c r="U37" s="83" t="s">
        <v>32</v>
      </c>
      <c r="V37" s="84" t="s">
        <v>26</v>
      </c>
      <c r="W37" s="85">
        <v>1</v>
      </c>
      <c r="X37" s="84">
        <v>1</v>
      </c>
      <c r="Y37" s="84">
        <v>1</v>
      </c>
      <c r="Z37" s="75">
        <f t="shared" si="2"/>
        <v>6</v>
      </c>
      <c r="AA37" s="84">
        <f t="shared" si="3"/>
        <v>3</v>
      </c>
      <c r="AB37" s="50"/>
    </row>
    <row r="38" spans="9:28" ht="12.75">
      <c r="I38">
        <v>1</v>
      </c>
      <c r="J38" s="11" t="s">
        <v>31</v>
      </c>
      <c r="L38" s="81">
        <v>9</v>
      </c>
      <c r="M38" s="72" t="s">
        <v>584</v>
      </c>
      <c r="N38" s="75"/>
      <c r="O38" s="75">
        <f>F$36</f>
        <v>1</v>
      </c>
      <c r="P38" s="75">
        <f>I$40</f>
        <v>1</v>
      </c>
      <c r="Q38" s="82">
        <f t="shared" si="0"/>
        <v>3</v>
      </c>
      <c r="R38" s="75">
        <f t="shared" si="1"/>
        <v>2</v>
      </c>
      <c r="S38" s="11"/>
      <c r="T38" s="75">
        <v>9</v>
      </c>
      <c r="U38" s="83" t="s">
        <v>855</v>
      </c>
      <c r="V38" s="84" t="s">
        <v>26</v>
      </c>
      <c r="W38" s="85">
        <v>1</v>
      </c>
      <c r="X38" s="84">
        <v>1</v>
      </c>
      <c r="Y38" s="84"/>
      <c r="Z38" s="75">
        <f t="shared" si="2"/>
        <v>5</v>
      </c>
      <c r="AA38" s="84">
        <f t="shared" si="3"/>
        <v>2</v>
      </c>
      <c r="AB38" s="50"/>
    </row>
    <row r="39" spans="9:28" ht="12.75">
      <c r="I39">
        <v>1</v>
      </c>
      <c r="J39" s="11" t="s">
        <v>96</v>
      </c>
      <c r="L39" s="81">
        <v>10</v>
      </c>
      <c r="M39" s="72" t="s">
        <v>451</v>
      </c>
      <c r="N39" s="75"/>
      <c r="O39" s="75">
        <f>F$37</f>
        <v>1</v>
      </c>
      <c r="P39" s="75"/>
      <c r="Q39" s="82">
        <f t="shared" si="0"/>
        <v>2</v>
      </c>
      <c r="R39" s="75">
        <f t="shared" si="1"/>
        <v>1</v>
      </c>
      <c r="S39" s="11"/>
      <c r="T39" s="87">
        <v>10</v>
      </c>
      <c r="U39" s="83" t="s">
        <v>976</v>
      </c>
      <c r="V39" s="84" t="s">
        <v>96</v>
      </c>
      <c r="W39" s="85">
        <v>1</v>
      </c>
      <c r="X39" s="84"/>
      <c r="Y39" s="84">
        <v>1</v>
      </c>
      <c r="Z39" s="75">
        <f t="shared" si="2"/>
        <v>4</v>
      </c>
      <c r="AA39" s="84">
        <f t="shared" si="3"/>
        <v>2</v>
      </c>
      <c r="AB39" s="50"/>
    </row>
    <row r="40" spans="9:28" ht="12.75">
      <c r="I40">
        <v>1</v>
      </c>
      <c r="J40" s="11" t="s">
        <v>584</v>
      </c>
      <c r="L40" s="81">
        <v>10</v>
      </c>
      <c r="M40" s="72" t="s">
        <v>42</v>
      </c>
      <c r="N40" s="75"/>
      <c r="O40" s="75"/>
      <c r="P40" s="75">
        <f>I$35</f>
        <v>2</v>
      </c>
      <c r="Q40" s="82">
        <f t="shared" si="0"/>
        <v>2</v>
      </c>
      <c r="R40" s="75">
        <f t="shared" si="1"/>
        <v>2</v>
      </c>
      <c r="S40" s="11"/>
      <c r="T40" s="75">
        <v>10</v>
      </c>
      <c r="U40" s="83" t="s">
        <v>314</v>
      </c>
      <c r="V40" s="84" t="s">
        <v>26</v>
      </c>
      <c r="W40" s="85">
        <v>1</v>
      </c>
      <c r="X40" s="84"/>
      <c r="Y40" s="84">
        <v>1</v>
      </c>
      <c r="Z40" s="75">
        <f t="shared" si="2"/>
        <v>4</v>
      </c>
      <c r="AA40" s="84">
        <f t="shared" si="3"/>
        <v>2</v>
      </c>
      <c r="AB40" s="50"/>
    </row>
    <row r="41" spans="12:28" ht="12.75">
      <c r="L41" s="81">
        <v>10</v>
      </c>
      <c r="M41" s="72" t="s">
        <v>201</v>
      </c>
      <c r="N41" s="75"/>
      <c r="O41" s="75"/>
      <c r="P41" s="75">
        <f>I$37</f>
        <v>1</v>
      </c>
      <c r="Q41" s="82">
        <f t="shared" si="0"/>
        <v>1</v>
      </c>
      <c r="R41" s="75">
        <f t="shared" si="1"/>
        <v>1</v>
      </c>
      <c r="S41" s="11"/>
      <c r="T41" s="75">
        <v>10</v>
      </c>
      <c r="U41" s="83" t="s">
        <v>36</v>
      </c>
      <c r="V41" s="84" t="s">
        <v>28</v>
      </c>
      <c r="W41" s="85">
        <v>1</v>
      </c>
      <c r="X41" s="84"/>
      <c r="Y41" s="84">
        <v>1</v>
      </c>
      <c r="Z41" s="75">
        <f t="shared" si="2"/>
        <v>4</v>
      </c>
      <c r="AA41" s="84">
        <f t="shared" si="3"/>
        <v>2</v>
      </c>
      <c r="AB41" s="50"/>
    </row>
    <row r="42" spans="1:28" ht="12.75">
      <c r="A42" s="88" t="s">
        <v>1183</v>
      </c>
      <c r="B42" s="33"/>
      <c r="C42" s="89">
        <f>SUM(C30:C39)</f>
        <v>22</v>
      </c>
      <c r="D42" s="33"/>
      <c r="E42" s="33"/>
      <c r="F42" s="89">
        <f>SUM(F30:F39)</f>
        <v>22</v>
      </c>
      <c r="G42" s="41"/>
      <c r="H42" s="33"/>
      <c r="I42" s="89">
        <f>SUM(I30:I40)</f>
        <v>22</v>
      </c>
      <c r="J42" s="41"/>
      <c r="K42" s="33"/>
      <c r="L42" s="33"/>
      <c r="M42" s="33"/>
      <c r="N42" s="41">
        <f>SUM(N30:N41)</f>
        <v>22</v>
      </c>
      <c r="O42" s="41">
        <f>SUM(O30:O41)</f>
        <v>22</v>
      </c>
      <c r="P42" s="41">
        <f>SUM(P30:P41)</f>
        <v>22</v>
      </c>
      <c r="Q42" s="41">
        <f>SUM(Q30:Q41)</f>
        <v>132</v>
      </c>
      <c r="R42" s="41">
        <f>SUM(R30:R41)</f>
        <v>66</v>
      </c>
      <c r="S42" s="11"/>
      <c r="T42" s="75">
        <v>13</v>
      </c>
      <c r="U42" s="83" t="s">
        <v>580</v>
      </c>
      <c r="V42" s="84" t="s">
        <v>780</v>
      </c>
      <c r="W42" s="85">
        <v>1</v>
      </c>
      <c r="X42" s="84"/>
      <c r="Y42" s="84"/>
      <c r="Z42" s="75">
        <f t="shared" si="2"/>
        <v>3</v>
      </c>
      <c r="AA42" s="84">
        <f t="shared" si="3"/>
        <v>1</v>
      </c>
      <c r="AB42" s="50"/>
    </row>
    <row r="43" spans="12:28" ht="12.75">
      <c r="L43" s="11"/>
      <c r="M43" s="11"/>
      <c r="N43" s="11"/>
      <c r="O43" s="11"/>
      <c r="P43" s="11"/>
      <c r="Q43" s="11"/>
      <c r="R43" s="11"/>
      <c r="S43" s="11"/>
      <c r="T43" s="75">
        <v>13</v>
      </c>
      <c r="U43" s="83" t="s">
        <v>194</v>
      </c>
      <c r="V43" s="84" t="s">
        <v>26</v>
      </c>
      <c r="W43" s="85">
        <v>1</v>
      </c>
      <c r="X43" s="84"/>
      <c r="Y43" s="84"/>
      <c r="Z43" s="75">
        <f t="shared" si="2"/>
        <v>3</v>
      </c>
      <c r="AA43" s="84">
        <f t="shared" si="3"/>
        <v>1</v>
      </c>
      <c r="AB43" s="50"/>
    </row>
    <row r="44" spans="17:28" ht="12.75">
      <c r="Q44" s="11"/>
      <c r="R44" s="11"/>
      <c r="S44" s="11"/>
      <c r="T44" s="75">
        <v>13</v>
      </c>
      <c r="U44" s="83" t="s">
        <v>25</v>
      </c>
      <c r="V44" s="84" t="s">
        <v>26</v>
      </c>
      <c r="W44" s="85">
        <v>1</v>
      </c>
      <c r="X44" s="84"/>
      <c r="Y44" s="84"/>
      <c r="Z44" s="75">
        <f t="shared" si="2"/>
        <v>3</v>
      </c>
      <c r="AA44" s="84">
        <f t="shared" si="3"/>
        <v>1</v>
      </c>
      <c r="AB44" s="50"/>
    </row>
    <row r="45" spans="17:28" ht="12.75">
      <c r="Q45" s="11"/>
      <c r="R45" s="11"/>
      <c r="S45" s="11"/>
      <c r="T45" s="75">
        <v>13</v>
      </c>
      <c r="U45" s="83" t="s">
        <v>443</v>
      </c>
      <c r="V45" s="84" t="s">
        <v>33</v>
      </c>
      <c r="W45" s="85">
        <v>1</v>
      </c>
      <c r="X45" s="84"/>
      <c r="Y45" s="84"/>
      <c r="Z45" s="75">
        <f t="shared" si="2"/>
        <v>3</v>
      </c>
      <c r="AA45" s="84">
        <f t="shared" si="3"/>
        <v>1</v>
      </c>
      <c r="AB45" s="50"/>
    </row>
    <row r="46" spans="17:28" ht="12.75">
      <c r="Q46" s="11"/>
      <c r="R46" s="11"/>
      <c r="S46" s="11"/>
      <c r="T46" s="75">
        <v>13</v>
      </c>
      <c r="U46" s="83" t="s">
        <v>1107</v>
      </c>
      <c r="V46" s="84" t="s">
        <v>26</v>
      </c>
      <c r="W46" s="85">
        <v>1</v>
      </c>
      <c r="X46" s="84"/>
      <c r="Y46" s="84"/>
      <c r="Z46" s="75">
        <f t="shared" si="2"/>
        <v>3</v>
      </c>
      <c r="AA46" s="84">
        <f t="shared" si="3"/>
        <v>1</v>
      </c>
      <c r="AB46" s="50"/>
    </row>
    <row r="47" spans="17:28" ht="12.75">
      <c r="Q47" s="11"/>
      <c r="R47" s="11"/>
      <c r="S47" s="11"/>
      <c r="T47" s="75">
        <v>13</v>
      </c>
      <c r="U47" s="83" t="s">
        <v>466</v>
      </c>
      <c r="V47" s="84" t="s">
        <v>44</v>
      </c>
      <c r="W47" s="85">
        <v>1</v>
      </c>
      <c r="X47" s="84"/>
      <c r="Y47" s="84"/>
      <c r="Z47" s="75">
        <f t="shared" si="2"/>
        <v>3</v>
      </c>
      <c r="AA47" s="84">
        <f t="shared" si="3"/>
        <v>1</v>
      </c>
      <c r="AB47" s="50"/>
    </row>
    <row r="48" spans="17:28" ht="12.75">
      <c r="Q48" s="11"/>
      <c r="R48" s="11"/>
      <c r="S48" s="11"/>
      <c r="T48" s="75">
        <v>13</v>
      </c>
      <c r="U48" s="83" t="s">
        <v>899</v>
      </c>
      <c r="V48" s="84" t="s">
        <v>33</v>
      </c>
      <c r="W48" s="85">
        <v>1</v>
      </c>
      <c r="X48" s="84"/>
      <c r="Y48" s="84"/>
      <c r="Z48" s="75">
        <f t="shared" si="2"/>
        <v>3</v>
      </c>
      <c r="AA48" s="84">
        <f t="shared" si="3"/>
        <v>1</v>
      </c>
      <c r="AB48" s="50"/>
    </row>
    <row r="49" spans="17:28" ht="12.75">
      <c r="Q49" s="11"/>
      <c r="R49" s="11"/>
      <c r="S49" s="11"/>
      <c r="T49" s="75">
        <v>13</v>
      </c>
      <c r="U49" s="83" t="s">
        <v>85</v>
      </c>
      <c r="V49" s="84" t="s">
        <v>26</v>
      </c>
      <c r="W49" s="85">
        <v>1</v>
      </c>
      <c r="X49" s="84"/>
      <c r="Y49" s="84"/>
      <c r="Z49" s="75">
        <f t="shared" si="2"/>
        <v>3</v>
      </c>
      <c r="AA49" s="84">
        <f t="shared" si="3"/>
        <v>1</v>
      </c>
      <c r="AB49" s="50"/>
    </row>
    <row r="50" spans="17:28" ht="12.75">
      <c r="Q50" s="11"/>
      <c r="R50" s="11"/>
      <c r="S50" s="11"/>
      <c r="T50" s="75">
        <v>21</v>
      </c>
      <c r="U50" s="83" t="s">
        <v>134</v>
      </c>
      <c r="V50" s="84" t="s">
        <v>44</v>
      </c>
      <c r="W50" s="85"/>
      <c r="X50" s="84">
        <v>1</v>
      </c>
      <c r="Y50" s="84">
        <v>1</v>
      </c>
      <c r="Z50" s="75">
        <f t="shared" si="2"/>
        <v>3</v>
      </c>
      <c r="AA50" s="84">
        <f t="shared" si="3"/>
        <v>2</v>
      </c>
      <c r="AB50" s="50"/>
    </row>
    <row r="51" spans="17:28" ht="12.75">
      <c r="Q51" s="11"/>
      <c r="R51" s="11"/>
      <c r="S51" s="11"/>
      <c r="T51" s="75">
        <v>22</v>
      </c>
      <c r="U51" s="83" t="s">
        <v>27</v>
      </c>
      <c r="V51" s="84" t="s">
        <v>26</v>
      </c>
      <c r="W51" s="85"/>
      <c r="X51" s="84">
        <v>1</v>
      </c>
      <c r="Y51" s="84"/>
      <c r="Z51" s="75">
        <f t="shared" si="2"/>
        <v>2</v>
      </c>
      <c r="AA51" s="84">
        <f t="shared" si="3"/>
        <v>1</v>
      </c>
      <c r="AB51" s="50"/>
    </row>
    <row r="52" spans="17:28" ht="12.75">
      <c r="Q52" s="11"/>
      <c r="R52" s="11"/>
      <c r="S52" s="11"/>
      <c r="T52" s="75">
        <v>22</v>
      </c>
      <c r="U52" s="83" t="s">
        <v>160</v>
      </c>
      <c r="V52" s="84" t="s">
        <v>26</v>
      </c>
      <c r="W52" s="85"/>
      <c r="X52" s="84">
        <v>1</v>
      </c>
      <c r="Y52" s="84"/>
      <c r="Z52" s="75">
        <f t="shared" si="2"/>
        <v>2</v>
      </c>
      <c r="AA52" s="84">
        <f t="shared" si="3"/>
        <v>1</v>
      </c>
      <c r="AB52" s="50"/>
    </row>
    <row r="53" spans="17:28" ht="12.75">
      <c r="Q53" s="11"/>
      <c r="R53" s="11"/>
      <c r="S53" s="11"/>
      <c r="T53" s="75">
        <v>22</v>
      </c>
      <c r="U53" s="83" t="s">
        <v>324</v>
      </c>
      <c r="V53" s="84" t="s">
        <v>26</v>
      </c>
      <c r="W53" s="85"/>
      <c r="X53" s="84">
        <v>1</v>
      </c>
      <c r="Y53" s="84"/>
      <c r="Z53" s="75">
        <f t="shared" si="2"/>
        <v>2</v>
      </c>
      <c r="AA53" s="84">
        <f t="shared" si="3"/>
        <v>1</v>
      </c>
      <c r="AB53" s="50"/>
    </row>
    <row r="54" spans="17:28" ht="12.75">
      <c r="Q54" s="11"/>
      <c r="R54" s="11"/>
      <c r="S54" s="11"/>
      <c r="T54" s="75">
        <v>22</v>
      </c>
      <c r="U54" s="83" t="s">
        <v>1325</v>
      </c>
      <c r="V54" s="84" t="s">
        <v>26</v>
      </c>
      <c r="W54" s="85"/>
      <c r="X54" s="84">
        <v>1</v>
      </c>
      <c r="Y54" s="84"/>
      <c r="Z54" s="75">
        <f t="shared" si="2"/>
        <v>2</v>
      </c>
      <c r="AA54" s="84">
        <f t="shared" si="3"/>
        <v>1</v>
      </c>
      <c r="AB54" s="50"/>
    </row>
    <row r="55" spans="17:28" ht="12.75">
      <c r="Q55" s="11"/>
      <c r="R55" s="11"/>
      <c r="S55" s="11"/>
      <c r="T55" s="75">
        <v>22</v>
      </c>
      <c r="U55" s="83" t="s">
        <v>197</v>
      </c>
      <c r="V55" s="84" t="s">
        <v>26</v>
      </c>
      <c r="W55" s="85"/>
      <c r="X55" s="84">
        <v>1</v>
      </c>
      <c r="Y55" s="84"/>
      <c r="Z55" s="75">
        <f t="shared" si="2"/>
        <v>2</v>
      </c>
      <c r="AA55" s="84">
        <f t="shared" si="3"/>
        <v>1</v>
      </c>
      <c r="AB55" s="50"/>
    </row>
    <row r="56" spans="17:28" ht="12.75">
      <c r="Q56" s="11"/>
      <c r="R56" s="11"/>
      <c r="S56" s="11"/>
      <c r="T56" s="75">
        <v>22</v>
      </c>
      <c r="U56" s="83" t="s">
        <v>858</v>
      </c>
      <c r="V56" s="84" t="s">
        <v>584</v>
      </c>
      <c r="W56" s="85"/>
      <c r="X56" s="84">
        <v>1</v>
      </c>
      <c r="Y56" s="84"/>
      <c r="Z56" s="75">
        <f t="shared" si="2"/>
        <v>2</v>
      </c>
      <c r="AA56" s="84">
        <f t="shared" si="3"/>
        <v>1</v>
      </c>
      <c r="AB56" s="50"/>
    </row>
    <row r="57" spans="17:28" ht="12.75">
      <c r="Q57" s="11"/>
      <c r="R57" s="11"/>
      <c r="S57" s="11"/>
      <c r="T57" s="75">
        <v>22</v>
      </c>
      <c r="U57" s="90" t="s">
        <v>955</v>
      </c>
      <c r="V57" s="84" t="s">
        <v>451</v>
      </c>
      <c r="W57" s="85"/>
      <c r="X57" s="84">
        <v>1</v>
      </c>
      <c r="Y57" s="84"/>
      <c r="Z57" s="75">
        <f t="shared" si="2"/>
        <v>2</v>
      </c>
      <c r="AA57" s="84">
        <f t="shared" si="3"/>
        <v>1</v>
      </c>
      <c r="AB57" s="50"/>
    </row>
    <row r="58" spans="17:28" ht="12.75">
      <c r="Q58" s="11"/>
      <c r="R58" s="11"/>
      <c r="S58" s="11"/>
      <c r="T58" s="75">
        <v>22</v>
      </c>
      <c r="U58" s="83" t="s">
        <v>98</v>
      </c>
      <c r="V58" s="84" t="s">
        <v>90</v>
      </c>
      <c r="W58" s="85"/>
      <c r="X58" s="84">
        <v>1</v>
      </c>
      <c r="Y58" s="84"/>
      <c r="Z58" s="75">
        <f t="shared" si="2"/>
        <v>2</v>
      </c>
      <c r="AA58" s="84">
        <f t="shared" si="3"/>
        <v>1</v>
      </c>
      <c r="AB58" s="50"/>
    </row>
    <row r="59" spans="17:28" ht="12.75">
      <c r="Q59" s="11"/>
      <c r="R59" s="11"/>
      <c r="S59" s="11"/>
      <c r="T59" s="75">
        <v>22</v>
      </c>
      <c r="U59" s="83" t="s">
        <v>129</v>
      </c>
      <c r="V59" s="84" t="s">
        <v>31</v>
      </c>
      <c r="W59" s="85"/>
      <c r="X59" s="84">
        <v>1</v>
      </c>
      <c r="Y59" s="84"/>
      <c r="Z59" s="75">
        <f t="shared" si="2"/>
        <v>2</v>
      </c>
      <c r="AA59" s="84">
        <f t="shared" si="3"/>
        <v>1</v>
      </c>
      <c r="AB59" s="50"/>
    </row>
    <row r="60" spans="17:28" ht="12.75">
      <c r="Q60" s="11"/>
      <c r="R60" s="11"/>
      <c r="S60" s="11"/>
      <c r="T60" s="75">
        <v>31</v>
      </c>
      <c r="U60" s="83" t="s">
        <v>978</v>
      </c>
      <c r="V60" s="84" t="s">
        <v>42</v>
      </c>
      <c r="W60" s="85"/>
      <c r="X60" s="84"/>
      <c r="Y60" s="84">
        <v>2</v>
      </c>
      <c r="Z60" s="75">
        <f t="shared" si="2"/>
        <v>2</v>
      </c>
      <c r="AA60" s="84">
        <f t="shared" si="3"/>
        <v>2</v>
      </c>
      <c r="AB60" s="50"/>
    </row>
    <row r="61" spans="17:28" ht="12.75">
      <c r="Q61" s="11"/>
      <c r="R61" s="11"/>
      <c r="S61" s="11"/>
      <c r="T61" s="75">
        <v>32</v>
      </c>
      <c r="U61" s="83" t="s">
        <v>712</v>
      </c>
      <c r="V61" s="84" t="s">
        <v>44</v>
      </c>
      <c r="W61" s="85"/>
      <c r="X61" s="84"/>
      <c r="Y61" s="84">
        <v>1</v>
      </c>
      <c r="Z61" s="75">
        <f t="shared" si="2"/>
        <v>1</v>
      </c>
      <c r="AA61" s="84">
        <f t="shared" si="3"/>
        <v>1</v>
      </c>
      <c r="AB61" s="50"/>
    </row>
    <row r="62" spans="17:28" ht="12.75">
      <c r="Q62" s="11"/>
      <c r="R62" s="11"/>
      <c r="S62" s="11"/>
      <c r="T62" s="75">
        <v>32</v>
      </c>
      <c r="U62" s="83" t="s">
        <v>263</v>
      </c>
      <c r="V62" s="84" t="s">
        <v>33</v>
      </c>
      <c r="W62" s="85"/>
      <c r="X62" s="84"/>
      <c r="Y62" s="84">
        <v>1</v>
      </c>
      <c r="Z62" s="75">
        <f t="shared" si="2"/>
        <v>1</v>
      </c>
      <c r="AA62" s="84">
        <f t="shared" si="3"/>
        <v>1</v>
      </c>
      <c r="AB62" s="50"/>
    </row>
    <row r="63" spans="12:28" ht="12.75">
      <c r="L63" s="11"/>
      <c r="M63" s="11"/>
      <c r="N63" s="11"/>
      <c r="O63" s="11"/>
      <c r="P63" s="11"/>
      <c r="Q63" s="11"/>
      <c r="S63" s="11"/>
      <c r="T63" s="75">
        <v>32</v>
      </c>
      <c r="U63" s="83" t="s">
        <v>315</v>
      </c>
      <c r="V63" s="84" t="s">
        <v>26</v>
      </c>
      <c r="W63" s="85"/>
      <c r="X63" s="84"/>
      <c r="Y63" s="84">
        <v>1</v>
      </c>
      <c r="Z63" s="75">
        <f t="shared" si="2"/>
        <v>1</v>
      </c>
      <c r="AA63" s="84">
        <f t="shared" si="3"/>
        <v>1</v>
      </c>
      <c r="AB63" s="50"/>
    </row>
    <row r="64" spans="12:28" ht="12.75">
      <c r="L64" s="11"/>
      <c r="M64" s="11"/>
      <c r="N64" s="11"/>
      <c r="O64" s="11"/>
      <c r="P64" s="11"/>
      <c r="Q64" s="11"/>
      <c r="S64" s="11"/>
      <c r="T64" s="75">
        <v>32</v>
      </c>
      <c r="U64" s="83" t="s">
        <v>533</v>
      </c>
      <c r="V64" s="84" t="s">
        <v>28</v>
      </c>
      <c r="W64" s="85"/>
      <c r="X64" s="84"/>
      <c r="Y64" s="84">
        <v>1</v>
      </c>
      <c r="Z64" s="75">
        <f t="shared" si="2"/>
        <v>1</v>
      </c>
      <c r="AA64" s="84">
        <f t="shared" si="3"/>
        <v>1</v>
      </c>
      <c r="AB64" s="50"/>
    </row>
    <row r="65" spans="12:28" ht="12.75">
      <c r="L65" s="11"/>
      <c r="M65" s="11"/>
      <c r="N65" s="11"/>
      <c r="O65" s="11"/>
      <c r="P65" s="11"/>
      <c r="Q65" s="11"/>
      <c r="S65" s="11"/>
      <c r="T65" s="75">
        <v>32</v>
      </c>
      <c r="U65" s="83" t="s">
        <v>389</v>
      </c>
      <c r="V65" s="84" t="s">
        <v>90</v>
      </c>
      <c r="W65" s="85"/>
      <c r="X65" s="84"/>
      <c r="Y65" s="84">
        <v>1</v>
      </c>
      <c r="Z65" s="75">
        <f t="shared" si="2"/>
        <v>1</v>
      </c>
      <c r="AA65" s="84">
        <f t="shared" si="3"/>
        <v>1</v>
      </c>
      <c r="AB65" s="50"/>
    </row>
    <row r="66" spans="19:28" ht="12.75">
      <c r="S66" s="11"/>
      <c r="T66" s="75">
        <v>32</v>
      </c>
      <c r="U66" s="83" t="s">
        <v>1166</v>
      </c>
      <c r="V66" s="84" t="s">
        <v>201</v>
      </c>
      <c r="W66" s="85"/>
      <c r="X66" s="84"/>
      <c r="Y66" s="84">
        <v>1</v>
      </c>
      <c r="Z66" s="75">
        <f t="shared" si="2"/>
        <v>1</v>
      </c>
      <c r="AA66" s="84">
        <f t="shared" si="3"/>
        <v>1</v>
      </c>
      <c r="AB66" s="50"/>
    </row>
    <row r="67" spans="19:28" ht="12.75">
      <c r="S67" s="11"/>
      <c r="T67" s="75">
        <v>32</v>
      </c>
      <c r="U67" s="83" t="s">
        <v>123</v>
      </c>
      <c r="V67" s="84" t="s">
        <v>26</v>
      </c>
      <c r="W67" s="85"/>
      <c r="X67" s="84"/>
      <c r="Y67" s="84">
        <v>1</v>
      </c>
      <c r="Z67" s="75">
        <f t="shared" si="2"/>
        <v>1</v>
      </c>
      <c r="AA67" s="84">
        <f t="shared" si="3"/>
        <v>1</v>
      </c>
      <c r="AB67" s="50"/>
    </row>
    <row r="68" spans="19:28" ht="12.75">
      <c r="S68" s="11"/>
      <c r="T68" s="75">
        <v>32</v>
      </c>
      <c r="U68" s="83" t="s">
        <v>603</v>
      </c>
      <c r="V68" s="84" t="s">
        <v>783</v>
      </c>
      <c r="W68" s="85"/>
      <c r="X68" s="84"/>
      <c r="Y68" s="84">
        <v>1</v>
      </c>
      <c r="Z68" s="75">
        <f t="shared" si="2"/>
        <v>1</v>
      </c>
      <c r="AA68" s="84">
        <f t="shared" si="3"/>
        <v>1</v>
      </c>
      <c r="AB68" s="50"/>
    </row>
    <row r="69" spans="20:28" ht="12.75">
      <c r="T69" s="26"/>
      <c r="U69" s="88" t="s">
        <v>1183</v>
      </c>
      <c r="V69" s="91"/>
      <c r="W69" s="41">
        <f>SUM(W30:W68)</f>
        <v>22</v>
      </c>
      <c r="X69" s="41">
        <f>SUM(X30:X68)</f>
        <v>22</v>
      </c>
      <c r="Y69" s="41">
        <f>SUM(Y30:Y68)</f>
        <v>22</v>
      </c>
      <c r="Z69" s="41">
        <f>SUM(Z30:Z68)</f>
        <v>132</v>
      </c>
      <c r="AA69" s="41">
        <f>SUM(AA30:AA68)</f>
        <v>66</v>
      </c>
      <c r="AB69" s="5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C754"/>
  <sheetViews>
    <sheetView zoomScale="90" zoomScaleNormal="90" workbookViewId="0" topLeftCell="A1">
      <pane xSplit="5" ySplit="1" topLeftCell="O173" activePane="bottomRight" state="frozen"/>
      <selection pane="topLeft" activeCell="A1" sqref="A1"/>
      <selection pane="topRight" activeCell="O1" sqref="O1"/>
      <selection pane="bottomLeft" activeCell="A173" sqref="A173"/>
      <selection pane="bottomRight" activeCell="P182" sqref="P182"/>
    </sheetView>
  </sheetViews>
  <sheetFormatPr defaultColWidth="9.140625" defaultRowHeight="12.75"/>
  <cols>
    <col min="1" max="1" width="27.57421875" style="32" customWidth="1"/>
    <col min="2" max="2" width="8.8515625" style="11" customWidth="1"/>
    <col min="3" max="3" width="6.7109375" style="6" customWidth="1"/>
    <col min="4" max="4" width="8.140625" style="11" customWidth="1"/>
    <col min="5" max="5" width="8.57421875" style="11" customWidth="1"/>
    <col min="6" max="6" width="8.28125" style="92" customWidth="1"/>
    <col min="7" max="27" width="8.28125" style="32" customWidth="1"/>
    <col min="28" max="29" width="7.00390625" style="18" customWidth="1"/>
    <col min="30" max="16384" width="9.140625" style="18" customWidth="1"/>
  </cols>
  <sheetData>
    <row r="1" spans="1:29" s="6" customFormat="1" ht="58.5" customHeight="1">
      <c r="A1" s="93" t="s">
        <v>1326</v>
      </c>
      <c r="B1" s="94" t="s">
        <v>19</v>
      </c>
      <c r="C1" s="95" t="s">
        <v>1327</v>
      </c>
      <c r="D1" s="96" t="s">
        <v>1328</v>
      </c>
      <c r="E1" s="96" t="s">
        <v>1329</v>
      </c>
      <c r="F1" s="97">
        <v>1973</v>
      </c>
      <c r="G1" s="98">
        <v>1975</v>
      </c>
      <c r="H1" s="97">
        <v>1977</v>
      </c>
      <c r="I1" s="98">
        <v>1979</v>
      </c>
      <c r="J1" s="97">
        <v>1981</v>
      </c>
      <c r="K1" s="98">
        <v>1983</v>
      </c>
      <c r="L1" s="97">
        <v>1985</v>
      </c>
      <c r="M1" s="98">
        <v>1987</v>
      </c>
      <c r="N1" s="97">
        <v>1989</v>
      </c>
      <c r="O1" s="98">
        <v>1991</v>
      </c>
      <c r="P1" s="97">
        <v>1993</v>
      </c>
      <c r="Q1" s="98">
        <v>1995</v>
      </c>
      <c r="R1" s="97">
        <v>1997</v>
      </c>
      <c r="S1" s="98">
        <v>1999</v>
      </c>
      <c r="T1" s="98">
        <v>2002</v>
      </c>
      <c r="U1" s="98">
        <v>2004</v>
      </c>
      <c r="V1" s="98">
        <v>2006</v>
      </c>
      <c r="W1" s="98">
        <v>2008</v>
      </c>
      <c r="X1" s="98">
        <v>2010</v>
      </c>
      <c r="Y1" s="98">
        <v>2012</v>
      </c>
      <c r="Z1" s="98">
        <v>2014</v>
      </c>
      <c r="AA1" s="98">
        <v>2016</v>
      </c>
      <c r="AB1" s="94" t="s">
        <v>1330</v>
      </c>
      <c r="AC1" s="96" t="s">
        <v>1331</v>
      </c>
    </row>
    <row r="2" spans="1:27" s="6" customFormat="1" ht="12.75">
      <c r="A2" s="99" t="s">
        <v>1332</v>
      </c>
      <c r="B2" s="94"/>
      <c r="C2" s="95"/>
      <c r="D2" s="96"/>
      <c r="E2" s="96"/>
      <c r="F2" s="100">
        <v>14</v>
      </c>
      <c r="G2" s="98">
        <v>15</v>
      </c>
      <c r="H2" s="97">
        <v>22</v>
      </c>
      <c r="I2" s="98">
        <v>16</v>
      </c>
      <c r="J2" s="97">
        <v>21</v>
      </c>
      <c r="K2" s="98">
        <v>20</v>
      </c>
      <c r="L2" s="97">
        <v>23</v>
      </c>
      <c r="M2" s="98">
        <v>24</v>
      </c>
      <c r="N2" s="97">
        <v>25</v>
      </c>
      <c r="O2" s="98">
        <v>26</v>
      </c>
      <c r="P2" s="97">
        <v>32</v>
      </c>
      <c r="Q2" s="98">
        <v>33</v>
      </c>
      <c r="R2" s="97">
        <v>38</v>
      </c>
      <c r="S2" s="98">
        <v>32</v>
      </c>
      <c r="T2" s="98">
        <v>36</v>
      </c>
      <c r="U2" s="98">
        <v>32</v>
      </c>
      <c r="V2" s="98">
        <v>31</v>
      </c>
      <c r="W2" s="98">
        <v>31</v>
      </c>
      <c r="X2" s="98">
        <v>31</v>
      </c>
      <c r="Y2" s="98">
        <v>30</v>
      </c>
      <c r="Z2" s="98">
        <v>21</v>
      </c>
      <c r="AA2" s="34">
        <v>31</v>
      </c>
    </row>
    <row r="3" spans="1:27" s="6" customFormat="1" ht="12.75">
      <c r="A3" s="101" t="s">
        <v>1333</v>
      </c>
      <c r="B3" s="94"/>
      <c r="C3" s="95"/>
      <c r="D3" s="96"/>
      <c r="E3" s="96"/>
      <c r="F3" s="100">
        <f>COUNTA(F4:F881)</f>
        <v>32</v>
      </c>
      <c r="G3" s="97">
        <f>COUNTA(G4:G881)</f>
        <v>34</v>
      </c>
      <c r="H3" s="97">
        <f>COUNTA(H4:H881)</f>
        <v>51</v>
      </c>
      <c r="I3" s="97">
        <f>COUNTA(I4:I881)</f>
        <v>33</v>
      </c>
      <c r="J3" s="97">
        <f>COUNTA(J4:J881)</f>
        <v>82</v>
      </c>
      <c r="K3" s="97">
        <f>COUNTA(K4:K881)</f>
        <v>70</v>
      </c>
      <c r="L3" s="97">
        <f>COUNTA(L4:L881)</f>
        <v>98</v>
      </c>
      <c r="M3" s="97">
        <f>COUNTA(M4:M881)</f>
        <v>71</v>
      </c>
      <c r="N3" s="97">
        <f>COUNTA(N4:N881)</f>
        <v>102</v>
      </c>
      <c r="O3" s="97">
        <f>COUNTA(O4:O881)</f>
        <v>101</v>
      </c>
      <c r="P3" s="97">
        <f>COUNTA(P4:P881)</f>
        <v>101</v>
      </c>
      <c r="Q3" s="97">
        <f>COUNTA(Q4:Q881)</f>
        <v>86</v>
      </c>
      <c r="R3" s="97">
        <f>COUNTA(R4:R881)</f>
        <v>112</v>
      </c>
      <c r="S3" s="97">
        <f>COUNTA(S4:S881)</f>
        <v>90</v>
      </c>
      <c r="T3" s="97">
        <f>COUNTA(T4:T881)</f>
        <v>99</v>
      </c>
      <c r="U3" s="97">
        <f>COUNTA(U4:U881)</f>
        <v>87</v>
      </c>
      <c r="V3" s="97">
        <f>COUNTA(V4:V881)</f>
        <v>62</v>
      </c>
      <c r="W3" s="97">
        <f>COUNTA(W4:W881)</f>
        <v>98</v>
      </c>
      <c r="X3" s="97">
        <f>COUNTA(X4:X881)</f>
        <v>117</v>
      </c>
      <c r="Y3" s="97">
        <f>COUNTA(Y4:Y881)</f>
        <v>99</v>
      </c>
      <c r="Z3" s="97">
        <f>COUNTA(Z4:Z881)</f>
        <v>58</v>
      </c>
      <c r="AA3" s="97">
        <f>COUNTA(AA4:AA881)</f>
        <v>105</v>
      </c>
    </row>
    <row r="4" spans="1:29" ht="12.75">
      <c r="A4" s="18" t="s">
        <v>749</v>
      </c>
      <c r="B4" s="11" t="s">
        <v>87</v>
      </c>
      <c r="D4" s="92">
        <f aca="true" t="shared" si="0" ref="D4:D754">SUM(F4:AA4)/E4</f>
        <v>89</v>
      </c>
      <c r="E4" s="11">
        <f aca="true" t="shared" si="1" ref="E4:E754">COUNTA(F4:AA4)</f>
        <v>1</v>
      </c>
      <c r="F4" s="11"/>
      <c r="R4" s="32">
        <v>89</v>
      </c>
      <c r="AB4" s="11">
        <f aca="true" t="shared" si="2" ref="AB4:AB754">COUNTIF(F4:AA4,"&lt;6")</f>
        <v>0</v>
      </c>
      <c r="AC4" s="11">
        <f aca="true" t="shared" si="3" ref="AC4:AC754">COUNTIF(F4:AA4,"&lt;11")</f>
        <v>0</v>
      </c>
    </row>
    <row r="5" spans="1:29" ht="12.75">
      <c r="A5" s="18" t="s">
        <v>688</v>
      </c>
      <c r="B5" s="11" t="s">
        <v>48</v>
      </c>
      <c r="D5" s="92">
        <f t="shared" si="0"/>
        <v>79</v>
      </c>
      <c r="E5" s="11">
        <f t="shared" si="1"/>
        <v>1</v>
      </c>
      <c r="Q5" s="32">
        <v>79</v>
      </c>
      <c r="AB5" s="11">
        <f t="shared" si="2"/>
        <v>0</v>
      </c>
      <c r="AC5" s="11">
        <f t="shared" si="3"/>
        <v>0</v>
      </c>
    </row>
    <row r="6" spans="1:29" ht="12.75">
      <c r="A6" s="18" t="s">
        <v>753</v>
      </c>
      <c r="B6" s="11" t="s">
        <v>39</v>
      </c>
      <c r="D6" s="92">
        <f t="shared" si="0"/>
        <v>75.25</v>
      </c>
      <c r="E6" s="11">
        <f t="shared" si="1"/>
        <v>4</v>
      </c>
      <c r="R6" s="32">
        <v>96</v>
      </c>
      <c r="Y6" s="32">
        <v>85</v>
      </c>
      <c r="Z6" s="102">
        <v>52</v>
      </c>
      <c r="AA6" s="102">
        <v>68</v>
      </c>
      <c r="AB6" s="11">
        <f t="shared" si="2"/>
        <v>0</v>
      </c>
      <c r="AC6" s="11">
        <f t="shared" si="3"/>
        <v>0</v>
      </c>
    </row>
    <row r="7" spans="1:29" ht="12.75">
      <c r="A7" s="18" t="s">
        <v>172</v>
      </c>
      <c r="B7" s="11" t="s">
        <v>39</v>
      </c>
      <c r="D7" s="92">
        <f t="shared" si="0"/>
        <v>21</v>
      </c>
      <c r="E7" s="11">
        <f t="shared" si="1"/>
        <v>1</v>
      </c>
      <c r="I7" s="32">
        <v>21</v>
      </c>
      <c r="AB7" s="11">
        <f t="shared" si="2"/>
        <v>0</v>
      </c>
      <c r="AC7" s="11">
        <f t="shared" si="3"/>
        <v>0</v>
      </c>
    </row>
    <row r="8" spans="1:29" ht="12.75">
      <c r="A8" s="18" t="s">
        <v>34</v>
      </c>
      <c r="B8" s="11" t="s">
        <v>31</v>
      </c>
      <c r="D8" s="92">
        <f t="shared" si="0"/>
        <v>37</v>
      </c>
      <c r="E8" s="11">
        <f t="shared" si="1"/>
        <v>3</v>
      </c>
      <c r="F8" s="92">
        <v>5</v>
      </c>
      <c r="G8" s="103"/>
      <c r="H8" s="103"/>
      <c r="I8" s="103"/>
      <c r="J8" s="103">
        <v>45</v>
      </c>
      <c r="K8" s="103"/>
      <c r="L8" s="103">
        <v>61</v>
      </c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AB8" s="11">
        <f t="shared" si="2"/>
        <v>1</v>
      </c>
      <c r="AC8" s="11">
        <f t="shared" si="3"/>
        <v>1</v>
      </c>
    </row>
    <row r="9" spans="1:29" ht="12.75">
      <c r="A9" s="18" t="s">
        <v>735</v>
      </c>
      <c r="B9" s="11" t="s">
        <v>203</v>
      </c>
      <c r="D9" s="92">
        <f t="shared" si="0"/>
        <v>37.75</v>
      </c>
      <c r="E9" s="11">
        <f t="shared" si="1"/>
        <v>4</v>
      </c>
      <c r="R9" s="32">
        <v>64</v>
      </c>
      <c r="S9" s="103"/>
      <c r="T9" s="103">
        <v>25</v>
      </c>
      <c r="U9" s="103">
        <v>28</v>
      </c>
      <c r="V9" s="103">
        <v>34</v>
      </c>
      <c r="W9" s="103"/>
      <c r="X9" s="103"/>
      <c r="AB9" s="11">
        <f t="shared" si="2"/>
        <v>0</v>
      </c>
      <c r="AC9" s="11">
        <f t="shared" si="3"/>
        <v>0</v>
      </c>
    </row>
    <row r="10" spans="1:29" ht="12.75">
      <c r="A10" s="18" t="s">
        <v>265</v>
      </c>
      <c r="B10" s="11" t="s">
        <v>50</v>
      </c>
      <c r="D10" s="92">
        <f t="shared" si="0"/>
        <v>59.45454545454545</v>
      </c>
      <c r="E10" s="11">
        <f t="shared" si="1"/>
        <v>11</v>
      </c>
      <c r="K10" s="32">
        <v>16</v>
      </c>
      <c r="L10" s="103"/>
      <c r="M10" s="103">
        <v>39</v>
      </c>
      <c r="N10" s="103">
        <v>70</v>
      </c>
      <c r="O10" s="103">
        <v>46</v>
      </c>
      <c r="P10" s="103">
        <v>77</v>
      </c>
      <c r="Q10" s="103"/>
      <c r="R10" s="103">
        <v>47</v>
      </c>
      <c r="S10" s="103">
        <v>76</v>
      </c>
      <c r="T10" s="103">
        <v>41</v>
      </c>
      <c r="U10" s="103">
        <v>72</v>
      </c>
      <c r="V10" s="103"/>
      <c r="W10" s="103">
        <v>79</v>
      </c>
      <c r="X10" s="103">
        <v>91</v>
      </c>
      <c r="AB10" s="11">
        <f t="shared" si="2"/>
        <v>0</v>
      </c>
      <c r="AC10" s="11">
        <f t="shared" si="3"/>
        <v>0</v>
      </c>
    </row>
    <row r="11" spans="1:29" ht="12.75">
      <c r="A11" s="18" t="s">
        <v>348</v>
      </c>
      <c r="B11" s="11" t="s">
        <v>96</v>
      </c>
      <c r="D11" s="92">
        <f t="shared" si="0"/>
        <v>54</v>
      </c>
      <c r="E11" s="11">
        <f t="shared" si="1"/>
        <v>2</v>
      </c>
      <c r="L11" s="32">
        <v>74</v>
      </c>
      <c r="M11" s="103">
        <v>34</v>
      </c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AB11" s="11">
        <f t="shared" si="2"/>
        <v>0</v>
      </c>
      <c r="AC11" s="11">
        <f t="shared" si="3"/>
        <v>0</v>
      </c>
    </row>
    <row r="12" spans="1:29" ht="12.75">
      <c r="A12" t="s">
        <v>1261</v>
      </c>
      <c r="B12" s="4" t="s">
        <v>96</v>
      </c>
      <c r="D12" s="92">
        <f t="shared" si="0"/>
        <v>36</v>
      </c>
      <c r="E12" s="11">
        <f t="shared" si="1"/>
        <v>1</v>
      </c>
      <c r="AA12" s="102">
        <v>36</v>
      </c>
      <c r="AB12" s="11">
        <f t="shared" si="2"/>
        <v>0</v>
      </c>
      <c r="AC12" s="11">
        <f t="shared" si="3"/>
        <v>0</v>
      </c>
    </row>
    <row r="13" spans="1:29" ht="12.75">
      <c r="A13" s="18" t="s">
        <v>43</v>
      </c>
      <c r="B13" s="11" t="s">
        <v>30</v>
      </c>
      <c r="D13" s="92">
        <f t="shared" si="0"/>
        <v>10</v>
      </c>
      <c r="E13" s="11">
        <f t="shared" si="1"/>
        <v>1</v>
      </c>
      <c r="F13" s="92">
        <v>10</v>
      </c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AB13" s="11">
        <f t="shared" si="2"/>
        <v>0</v>
      </c>
      <c r="AC13" s="11">
        <f t="shared" si="3"/>
        <v>1</v>
      </c>
    </row>
    <row r="14" spans="1:29" ht="12.75">
      <c r="A14" s="18" t="s">
        <v>825</v>
      </c>
      <c r="B14" s="11" t="s">
        <v>395</v>
      </c>
      <c r="D14" s="92">
        <f t="shared" si="0"/>
        <v>61</v>
      </c>
      <c r="E14" s="11">
        <f t="shared" si="1"/>
        <v>2</v>
      </c>
      <c r="S14" s="32">
        <v>45</v>
      </c>
      <c r="T14" s="103">
        <v>77</v>
      </c>
      <c r="U14" s="103"/>
      <c r="V14" s="103"/>
      <c r="W14" s="103"/>
      <c r="X14" s="103"/>
      <c r="AB14" s="11">
        <f t="shared" si="2"/>
        <v>0</v>
      </c>
      <c r="AC14" s="11">
        <f t="shared" si="3"/>
        <v>0</v>
      </c>
    </row>
    <row r="15" spans="1:29" ht="12.75">
      <c r="A15" s="38" t="s">
        <v>473</v>
      </c>
      <c r="B15" s="15" t="s">
        <v>30</v>
      </c>
      <c r="D15" s="92">
        <f t="shared" si="0"/>
        <v>71</v>
      </c>
      <c r="E15" s="11">
        <f t="shared" si="1"/>
        <v>1</v>
      </c>
      <c r="N15" s="32">
        <v>71</v>
      </c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AB15" s="11">
        <f t="shared" si="2"/>
        <v>0</v>
      </c>
      <c r="AC15" s="11">
        <f t="shared" si="3"/>
        <v>0</v>
      </c>
    </row>
    <row r="16" spans="1:29" ht="12.75">
      <c r="A16" s="18" t="s">
        <v>53</v>
      </c>
      <c r="B16" s="11" t="s">
        <v>35</v>
      </c>
      <c r="D16" s="92">
        <f t="shared" si="0"/>
        <v>10.5</v>
      </c>
      <c r="E16" s="11">
        <f t="shared" si="1"/>
        <v>2</v>
      </c>
      <c r="F16" s="92">
        <v>15</v>
      </c>
      <c r="G16" s="103"/>
      <c r="H16" s="103">
        <v>6</v>
      </c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AB16" s="11">
        <f t="shared" si="2"/>
        <v>0</v>
      </c>
      <c r="AC16" s="11">
        <f t="shared" si="3"/>
        <v>1</v>
      </c>
    </row>
    <row r="17" spans="1:29" ht="12.75">
      <c r="A17" s="18" t="s">
        <v>583</v>
      </c>
      <c r="B17" s="11" t="s">
        <v>38</v>
      </c>
      <c r="D17" s="92">
        <f t="shared" si="0"/>
        <v>36.75</v>
      </c>
      <c r="E17" s="11">
        <f t="shared" si="1"/>
        <v>4</v>
      </c>
      <c r="P17" s="32">
        <v>19</v>
      </c>
      <c r="Q17" s="103">
        <v>30</v>
      </c>
      <c r="R17" s="103">
        <v>63</v>
      </c>
      <c r="S17" s="103"/>
      <c r="T17" s="103">
        <v>35</v>
      </c>
      <c r="U17" s="103"/>
      <c r="V17" s="103"/>
      <c r="W17" s="103"/>
      <c r="X17" s="103"/>
      <c r="AB17" s="11">
        <f t="shared" si="2"/>
        <v>0</v>
      </c>
      <c r="AC17" s="11">
        <f t="shared" si="3"/>
        <v>0</v>
      </c>
    </row>
    <row r="18" spans="1:29" ht="12.75">
      <c r="A18" s="18" t="s">
        <v>741</v>
      </c>
      <c r="B18" s="11" t="s">
        <v>90</v>
      </c>
      <c r="D18" s="92">
        <f t="shared" si="0"/>
        <v>76.5</v>
      </c>
      <c r="E18" s="11">
        <f t="shared" si="1"/>
        <v>2</v>
      </c>
      <c r="R18" s="32">
        <v>75</v>
      </c>
      <c r="AA18" s="102">
        <v>78</v>
      </c>
      <c r="AB18" s="11">
        <f t="shared" si="2"/>
        <v>0</v>
      </c>
      <c r="AC18" s="11">
        <f t="shared" si="3"/>
        <v>0</v>
      </c>
    </row>
    <row r="19" spans="1:29" ht="12.75">
      <c r="A19" s="18" t="s">
        <v>734</v>
      </c>
      <c r="B19" s="11" t="s">
        <v>319</v>
      </c>
      <c r="D19" s="92">
        <f t="shared" si="0"/>
        <v>70</v>
      </c>
      <c r="E19" s="11">
        <f t="shared" si="1"/>
        <v>2</v>
      </c>
      <c r="R19" s="32">
        <v>62</v>
      </c>
      <c r="S19" s="103">
        <v>78</v>
      </c>
      <c r="T19" s="103"/>
      <c r="U19" s="103"/>
      <c r="V19" s="103"/>
      <c r="W19" s="103"/>
      <c r="X19" s="103"/>
      <c r="AB19" s="11">
        <f t="shared" si="2"/>
        <v>0</v>
      </c>
      <c r="AC19" s="11">
        <f t="shared" si="3"/>
        <v>0</v>
      </c>
    </row>
    <row r="20" spans="1:29" ht="12.75">
      <c r="A20" s="18" t="s">
        <v>752</v>
      </c>
      <c r="B20" s="11" t="s">
        <v>46</v>
      </c>
      <c r="D20" s="92">
        <f t="shared" si="0"/>
        <v>85.66666666666667</v>
      </c>
      <c r="E20" s="11">
        <f t="shared" si="1"/>
        <v>3</v>
      </c>
      <c r="R20" s="32">
        <v>95</v>
      </c>
      <c r="S20" s="103">
        <v>79</v>
      </c>
      <c r="T20" s="103">
        <v>83</v>
      </c>
      <c r="U20" s="103"/>
      <c r="V20" s="103"/>
      <c r="W20" s="103"/>
      <c r="X20" s="103"/>
      <c r="AB20" s="11">
        <f t="shared" si="2"/>
        <v>0</v>
      </c>
      <c r="AC20" s="11">
        <f t="shared" si="3"/>
        <v>0</v>
      </c>
    </row>
    <row r="21" spans="1:29" ht="12.75">
      <c r="A21" s="18" t="s">
        <v>73</v>
      </c>
      <c r="B21" s="11" t="s">
        <v>30</v>
      </c>
      <c r="D21" s="92">
        <f t="shared" si="0"/>
        <v>29</v>
      </c>
      <c r="E21" s="11">
        <f t="shared" si="1"/>
        <v>1</v>
      </c>
      <c r="F21" s="92">
        <v>29</v>
      </c>
      <c r="AB21" s="11">
        <f t="shared" si="2"/>
        <v>0</v>
      </c>
      <c r="AC21" s="11">
        <f t="shared" si="3"/>
        <v>0</v>
      </c>
    </row>
    <row r="22" spans="1:29" ht="12.75">
      <c r="A22" s="18" t="s">
        <v>980</v>
      </c>
      <c r="B22" s="20" t="s">
        <v>203</v>
      </c>
      <c r="D22" s="92">
        <f t="shared" si="0"/>
        <v>63.5</v>
      </c>
      <c r="E22" s="11">
        <f t="shared" si="1"/>
        <v>2</v>
      </c>
      <c r="W22" s="32">
        <v>29</v>
      </c>
      <c r="X22" s="32">
        <v>98</v>
      </c>
      <c r="AB22" s="11">
        <f t="shared" si="2"/>
        <v>0</v>
      </c>
      <c r="AC22" s="11">
        <f t="shared" si="3"/>
        <v>0</v>
      </c>
    </row>
    <row r="23" spans="1:29" ht="12.75">
      <c r="A23" s="18" t="s">
        <v>878</v>
      </c>
      <c r="B23" s="11" t="s">
        <v>203</v>
      </c>
      <c r="D23" s="92">
        <f t="shared" si="0"/>
        <v>63.25</v>
      </c>
      <c r="E23" s="11">
        <f t="shared" si="1"/>
        <v>4</v>
      </c>
      <c r="T23" s="32">
        <v>86</v>
      </c>
      <c r="W23" s="32">
        <v>27</v>
      </c>
      <c r="X23" s="32">
        <v>75</v>
      </c>
      <c r="Y23" s="32">
        <v>65</v>
      </c>
      <c r="AB23" s="11">
        <f t="shared" si="2"/>
        <v>0</v>
      </c>
      <c r="AC23" s="11">
        <f t="shared" si="3"/>
        <v>0</v>
      </c>
    </row>
    <row r="24" spans="1:29" ht="12.75">
      <c r="A24" s="18" t="s">
        <v>354</v>
      </c>
      <c r="B24" s="11" t="s">
        <v>203</v>
      </c>
      <c r="D24" s="92">
        <f t="shared" si="0"/>
        <v>81</v>
      </c>
      <c r="E24" s="11">
        <f t="shared" si="1"/>
        <v>1</v>
      </c>
      <c r="L24" s="32">
        <v>81</v>
      </c>
      <c r="AB24" s="11">
        <f t="shared" si="2"/>
        <v>0</v>
      </c>
      <c r="AC24" s="11">
        <f t="shared" si="3"/>
        <v>0</v>
      </c>
    </row>
    <row r="25" spans="1:29" ht="12.75">
      <c r="A25" s="62" t="s">
        <v>1215</v>
      </c>
      <c r="B25" s="11" t="s">
        <v>1110</v>
      </c>
      <c r="D25" s="92">
        <f t="shared" si="0"/>
        <v>74.5</v>
      </c>
      <c r="E25" s="11">
        <f t="shared" si="1"/>
        <v>2</v>
      </c>
      <c r="Z25" s="102">
        <v>55</v>
      </c>
      <c r="AA25" s="102">
        <v>94</v>
      </c>
      <c r="AB25" s="11">
        <f t="shared" si="2"/>
        <v>0</v>
      </c>
      <c r="AC25" s="11">
        <f t="shared" si="3"/>
        <v>0</v>
      </c>
    </row>
    <row r="26" spans="1:29" ht="12.75">
      <c r="A26" s="18" t="s">
        <v>195</v>
      </c>
      <c r="B26" s="11" t="s">
        <v>44</v>
      </c>
      <c r="D26" s="92">
        <f t="shared" si="0"/>
        <v>10.5</v>
      </c>
      <c r="E26" s="11">
        <f t="shared" si="1"/>
        <v>2</v>
      </c>
      <c r="J26" s="32">
        <v>6</v>
      </c>
      <c r="K26" s="103">
        <v>15</v>
      </c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AB26" s="11">
        <f t="shared" si="2"/>
        <v>0</v>
      </c>
      <c r="AC26" s="11">
        <f t="shared" si="3"/>
        <v>1</v>
      </c>
    </row>
    <row r="27" spans="1:29" ht="12.75">
      <c r="A27" s="10" t="s">
        <v>580</v>
      </c>
      <c r="B27" s="11" t="s">
        <v>26</v>
      </c>
      <c r="C27" s="6">
        <v>1</v>
      </c>
      <c r="D27" s="92">
        <f t="shared" si="0"/>
        <v>6</v>
      </c>
      <c r="E27" s="11">
        <f t="shared" si="1"/>
        <v>4</v>
      </c>
      <c r="P27" s="32">
        <v>9</v>
      </c>
      <c r="Q27" s="103"/>
      <c r="R27" s="103">
        <v>4</v>
      </c>
      <c r="S27" s="103">
        <v>1</v>
      </c>
      <c r="T27" s="103">
        <v>10</v>
      </c>
      <c r="U27" s="103"/>
      <c r="V27" s="103"/>
      <c r="W27" s="103"/>
      <c r="X27" s="103"/>
      <c r="AB27" s="11">
        <f t="shared" si="2"/>
        <v>2</v>
      </c>
      <c r="AC27" s="11">
        <f t="shared" si="3"/>
        <v>4</v>
      </c>
    </row>
    <row r="28" spans="1:29" ht="12.75">
      <c r="A28" s="18" t="s">
        <v>711</v>
      </c>
      <c r="B28" s="11" t="s">
        <v>96</v>
      </c>
      <c r="D28" s="92">
        <f t="shared" si="0"/>
        <v>16</v>
      </c>
      <c r="E28" s="11">
        <f t="shared" si="1"/>
        <v>2</v>
      </c>
      <c r="R28" s="32">
        <v>12</v>
      </c>
      <c r="S28" s="103"/>
      <c r="T28" s="103">
        <v>20</v>
      </c>
      <c r="U28" s="103"/>
      <c r="V28" s="103"/>
      <c r="W28" s="103"/>
      <c r="X28" s="103"/>
      <c r="AB28" s="11">
        <f t="shared" si="2"/>
        <v>0</v>
      </c>
      <c r="AC28" s="11">
        <f t="shared" si="3"/>
        <v>0</v>
      </c>
    </row>
    <row r="29" spans="1:29" ht="12.75">
      <c r="A29" s="18" t="s">
        <v>668</v>
      </c>
      <c r="B29" s="11" t="s">
        <v>96</v>
      </c>
      <c r="D29" s="92">
        <f t="shared" si="0"/>
        <v>33.5</v>
      </c>
      <c r="E29" s="11">
        <f t="shared" si="1"/>
        <v>2</v>
      </c>
      <c r="Q29" s="32">
        <v>48</v>
      </c>
      <c r="R29" s="103">
        <v>19</v>
      </c>
      <c r="AB29" s="11">
        <f t="shared" si="2"/>
        <v>0</v>
      </c>
      <c r="AC29" s="11">
        <f t="shared" si="3"/>
        <v>0</v>
      </c>
    </row>
    <row r="30" spans="1:29" ht="12.75">
      <c r="A30" s="18" t="s">
        <v>745</v>
      </c>
      <c r="B30" s="11" t="s">
        <v>52</v>
      </c>
      <c r="D30" s="92">
        <f t="shared" si="0"/>
        <v>84</v>
      </c>
      <c r="E30" s="11">
        <f t="shared" si="1"/>
        <v>1</v>
      </c>
      <c r="R30" s="32">
        <v>84</v>
      </c>
      <c r="AB30" s="11">
        <f t="shared" si="2"/>
        <v>0</v>
      </c>
      <c r="AC30" s="11">
        <f t="shared" si="3"/>
        <v>0</v>
      </c>
    </row>
    <row r="31" spans="1:29" ht="12.75">
      <c r="A31" s="18" t="s">
        <v>837</v>
      </c>
      <c r="B31" s="11" t="s">
        <v>512</v>
      </c>
      <c r="D31" s="92">
        <f t="shared" si="0"/>
        <v>81</v>
      </c>
      <c r="E31" s="11">
        <f t="shared" si="1"/>
        <v>1</v>
      </c>
      <c r="S31" s="32">
        <v>81</v>
      </c>
      <c r="AB31" s="11">
        <f t="shared" si="2"/>
        <v>0</v>
      </c>
      <c r="AC31" s="11">
        <f t="shared" si="3"/>
        <v>0</v>
      </c>
    </row>
    <row r="32" spans="1:29" ht="12.75">
      <c r="A32" s="40" t="s">
        <v>1048</v>
      </c>
      <c r="B32" s="20" t="s">
        <v>203</v>
      </c>
      <c r="D32" s="92">
        <f t="shared" si="0"/>
        <v>36</v>
      </c>
      <c r="E32" s="11">
        <f t="shared" si="1"/>
        <v>3</v>
      </c>
      <c r="X32" s="32">
        <v>45</v>
      </c>
      <c r="Y32" s="55">
        <v>31</v>
      </c>
      <c r="AA32" s="102">
        <v>32</v>
      </c>
      <c r="AB32" s="11">
        <f t="shared" si="2"/>
        <v>0</v>
      </c>
      <c r="AC32" s="11">
        <f t="shared" si="3"/>
        <v>0</v>
      </c>
    </row>
    <row r="33" spans="1:29" ht="12.75">
      <c r="A33" s="18" t="s">
        <v>549</v>
      </c>
      <c r="B33" s="11" t="s">
        <v>46</v>
      </c>
      <c r="D33" s="92">
        <f t="shared" si="0"/>
        <v>94</v>
      </c>
      <c r="E33" s="11">
        <f t="shared" si="1"/>
        <v>1</v>
      </c>
      <c r="O33" s="32">
        <v>94</v>
      </c>
      <c r="AB33" s="11">
        <f t="shared" si="2"/>
        <v>0</v>
      </c>
      <c r="AC33" s="11">
        <f t="shared" si="3"/>
        <v>0</v>
      </c>
    </row>
    <row r="34" spans="1:29" ht="12.75">
      <c r="A34" s="18" t="s">
        <v>364</v>
      </c>
      <c r="B34" s="11" t="s">
        <v>319</v>
      </c>
      <c r="D34" s="92">
        <f t="shared" si="0"/>
        <v>92</v>
      </c>
      <c r="E34" s="11">
        <f t="shared" si="1"/>
        <v>1</v>
      </c>
      <c r="L34" s="32">
        <v>92</v>
      </c>
      <c r="AB34" s="11">
        <f t="shared" si="2"/>
        <v>0</v>
      </c>
      <c r="AC34" s="11">
        <f t="shared" si="3"/>
        <v>0</v>
      </c>
    </row>
    <row r="35" spans="1:29" ht="12.75">
      <c r="A35" s="18" t="s">
        <v>1111</v>
      </c>
      <c r="B35" s="11" t="s">
        <v>26</v>
      </c>
      <c r="D35" s="92">
        <f t="shared" si="0"/>
        <v>18</v>
      </c>
      <c r="E35" s="11">
        <f t="shared" si="1"/>
        <v>2</v>
      </c>
      <c r="Y35" s="55">
        <v>24</v>
      </c>
      <c r="Z35" s="102">
        <v>12</v>
      </c>
      <c r="AB35" s="11">
        <f t="shared" si="2"/>
        <v>0</v>
      </c>
      <c r="AC35" s="11">
        <f t="shared" si="3"/>
        <v>0</v>
      </c>
    </row>
    <row r="36" spans="1:29" ht="12.75">
      <c r="A36" s="18" t="s">
        <v>857</v>
      </c>
      <c r="B36" s="11" t="s">
        <v>451</v>
      </c>
      <c r="D36" s="92">
        <f t="shared" si="0"/>
        <v>24</v>
      </c>
      <c r="E36" s="11">
        <f t="shared" si="1"/>
        <v>1</v>
      </c>
      <c r="T36" s="32">
        <v>24</v>
      </c>
      <c r="AB36" s="11">
        <f t="shared" si="2"/>
        <v>0</v>
      </c>
      <c r="AC36" s="11">
        <f t="shared" si="3"/>
        <v>0</v>
      </c>
    </row>
    <row r="37" spans="1:29" ht="12.75">
      <c r="A37" s="40" t="s">
        <v>920</v>
      </c>
      <c r="B37" s="20" t="s">
        <v>451</v>
      </c>
      <c r="D37" s="92">
        <f t="shared" si="0"/>
        <v>74</v>
      </c>
      <c r="E37" s="11">
        <f t="shared" si="1"/>
        <v>1</v>
      </c>
      <c r="U37" s="32">
        <v>74</v>
      </c>
      <c r="AB37" s="11">
        <f t="shared" si="2"/>
        <v>0</v>
      </c>
      <c r="AC37" s="11">
        <f t="shared" si="3"/>
        <v>0</v>
      </c>
    </row>
    <row r="38" spans="1:29" ht="12.75">
      <c r="A38" s="18" t="s">
        <v>1115</v>
      </c>
      <c r="B38" s="11" t="s">
        <v>26</v>
      </c>
      <c r="D38" s="92">
        <f t="shared" si="0"/>
        <v>36</v>
      </c>
      <c r="E38" s="11">
        <f t="shared" si="1"/>
        <v>1</v>
      </c>
      <c r="Y38" s="55">
        <v>36</v>
      </c>
      <c r="AB38" s="11">
        <f t="shared" si="2"/>
        <v>0</v>
      </c>
      <c r="AC38" s="11">
        <f t="shared" si="3"/>
        <v>0</v>
      </c>
    </row>
    <row r="39" spans="1:29" ht="12.75">
      <c r="A39" s="18" t="s">
        <v>862</v>
      </c>
      <c r="B39" s="11" t="s">
        <v>26</v>
      </c>
      <c r="D39" s="92">
        <f t="shared" si="0"/>
        <v>49</v>
      </c>
      <c r="E39" s="11">
        <f t="shared" si="1"/>
        <v>1</v>
      </c>
      <c r="T39" s="32">
        <v>49</v>
      </c>
      <c r="AB39" s="11">
        <f t="shared" si="2"/>
        <v>0</v>
      </c>
      <c r="AC39" s="11">
        <f t="shared" si="3"/>
        <v>0</v>
      </c>
    </row>
    <row r="40" spans="1:29" ht="12.75">
      <c r="A40" s="18" t="s">
        <v>206</v>
      </c>
      <c r="B40" s="11" t="s">
        <v>26</v>
      </c>
      <c r="D40" s="92">
        <f t="shared" si="0"/>
        <v>23</v>
      </c>
      <c r="E40" s="11">
        <f t="shared" si="1"/>
        <v>1</v>
      </c>
      <c r="J40" s="32">
        <v>23</v>
      </c>
      <c r="AB40" s="11">
        <f t="shared" si="2"/>
        <v>0</v>
      </c>
      <c r="AC40" s="11">
        <f t="shared" si="3"/>
        <v>0</v>
      </c>
    </row>
    <row r="41" spans="1:29" ht="12.75">
      <c r="A41" s="18" t="s">
        <v>363</v>
      </c>
      <c r="B41" s="11" t="s">
        <v>39</v>
      </c>
      <c r="D41" s="92">
        <f t="shared" si="0"/>
        <v>83.5</v>
      </c>
      <c r="E41" s="11">
        <f t="shared" si="1"/>
        <v>2</v>
      </c>
      <c r="L41" s="32">
        <v>91</v>
      </c>
      <c r="U41" s="32">
        <v>76</v>
      </c>
      <c r="AB41" s="11">
        <f t="shared" si="2"/>
        <v>0</v>
      </c>
      <c r="AC41" s="11">
        <f t="shared" si="3"/>
        <v>0</v>
      </c>
    </row>
    <row r="42" spans="1:29" ht="12.75">
      <c r="A42" s="17" t="s">
        <v>29</v>
      </c>
      <c r="B42" s="20" t="s">
        <v>30</v>
      </c>
      <c r="C42" s="6">
        <v>5</v>
      </c>
      <c r="D42" s="92">
        <f t="shared" si="0"/>
        <v>16.57894736842105</v>
      </c>
      <c r="E42" s="11">
        <f t="shared" si="1"/>
        <v>19</v>
      </c>
      <c r="F42" s="104">
        <v>3</v>
      </c>
      <c r="G42" s="103">
        <v>2</v>
      </c>
      <c r="H42" s="103">
        <v>25</v>
      </c>
      <c r="I42" s="103"/>
      <c r="J42" s="103">
        <v>3</v>
      </c>
      <c r="K42" s="103">
        <v>5</v>
      </c>
      <c r="L42" s="103">
        <v>19</v>
      </c>
      <c r="M42" s="32">
        <v>9</v>
      </c>
      <c r="N42" s="103">
        <v>5</v>
      </c>
      <c r="O42" s="103">
        <v>4</v>
      </c>
      <c r="P42" s="103">
        <v>21</v>
      </c>
      <c r="Q42" s="103">
        <v>21</v>
      </c>
      <c r="R42" s="103">
        <v>2</v>
      </c>
      <c r="S42" s="103">
        <v>8</v>
      </c>
      <c r="T42" s="103">
        <v>3</v>
      </c>
      <c r="U42" s="103">
        <v>29</v>
      </c>
      <c r="V42" s="103">
        <v>37</v>
      </c>
      <c r="W42" s="103">
        <v>19</v>
      </c>
      <c r="X42" s="103">
        <v>59</v>
      </c>
      <c r="Y42" s="55">
        <v>41</v>
      </c>
      <c r="AB42" s="11">
        <f t="shared" si="2"/>
        <v>8</v>
      </c>
      <c r="AC42" s="11">
        <f t="shared" si="3"/>
        <v>10</v>
      </c>
    </row>
    <row r="43" spans="1:29" ht="12.75">
      <c r="A43" s="10" t="s">
        <v>127</v>
      </c>
      <c r="B43" s="11" t="s">
        <v>31</v>
      </c>
      <c r="C43" s="6">
        <v>4</v>
      </c>
      <c r="D43" s="92">
        <f t="shared" si="0"/>
        <v>11.3125</v>
      </c>
      <c r="E43" s="11">
        <f t="shared" si="1"/>
        <v>16</v>
      </c>
      <c r="H43" s="32">
        <v>10</v>
      </c>
      <c r="I43" s="103"/>
      <c r="J43" s="103">
        <v>2</v>
      </c>
      <c r="K43" s="103">
        <v>3</v>
      </c>
      <c r="L43" s="103">
        <v>23</v>
      </c>
      <c r="M43" s="103"/>
      <c r="N43" s="103">
        <v>8</v>
      </c>
      <c r="O43" s="103">
        <v>11</v>
      </c>
      <c r="P43" s="103">
        <v>10</v>
      </c>
      <c r="Q43" s="103">
        <v>9</v>
      </c>
      <c r="R43" s="103">
        <v>1</v>
      </c>
      <c r="S43" s="103">
        <v>19</v>
      </c>
      <c r="T43" s="103">
        <v>1</v>
      </c>
      <c r="U43" s="103">
        <v>20</v>
      </c>
      <c r="V43" s="103">
        <v>12</v>
      </c>
      <c r="W43" s="103">
        <v>20</v>
      </c>
      <c r="X43" s="103">
        <v>9</v>
      </c>
      <c r="Y43" s="103">
        <v>23</v>
      </c>
      <c r="AB43" s="11">
        <f t="shared" si="2"/>
        <v>4</v>
      </c>
      <c r="AC43" s="11">
        <f t="shared" si="3"/>
        <v>9</v>
      </c>
    </row>
    <row r="44" spans="1:29" ht="12.75">
      <c r="A44" s="40" t="s">
        <v>1248</v>
      </c>
      <c r="B44" s="4" t="s">
        <v>31</v>
      </c>
      <c r="D44" s="92">
        <f t="shared" si="0"/>
        <v>6</v>
      </c>
      <c r="E44" s="11">
        <f t="shared" si="1"/>
        <v>1</v>
      </c>
      <c r="AA44" s="102">
        <v>6</v>
      </c>
      <c r="AB44" s="11">
        <f t="shared" si="2"/>
        <v>0</v>
      </c>
      <c r="AC44" s="11">
        <f t="shared" si="3"/>
        <v>1</v>
      </c>
    </row>
    <row r="45" spans="1:29" ht="12.75">
      <c r="A45" s="40" t="s">
        <v>1334</v>
      </c>
      <c r="B45" s="4" t="s">
        <v>31</v>
      </c>
      <c r="D45" s="92">
        <f t="shared" si="0"/>
        <v>20</v>
      </c>
      <c r="E45" s="11">
        <f t="shared" si="1"/>
        <v>1</v>
      </c>
      <c r="AA45" s="102">
        <v>20</v>
      </c>
      <c r="AB45" s="11">
        <f t="shared" si="2"/>
        <v>0</v>
      </c>
      <c r="AC45" s="11">
        <f t="shared" si="3"/>
        <v>0</v>
      </c>
    </row>
    <row r="46" spans="1:29" ht="12.75">
      <c r="A46" s="18" t="s">
        <v>731</v>
      </c>
      <c r="B46" s="11" t="s">
        <v>48</v>
      </c>
      <c r="D46" s="92">
        <f t="shared" si="0"/>
        <v>58</v>
      </c>
      <c r="E46" s="11">
        <f t="shared" si="1"/>
        <v>1</v>
      </c>
      <c r="R46" s="32">
        <v>58</v>
      </c>
      <c r="AB46" s="11">
        <f t="shared" si="2"/>
        <v>0</v>
      </c>
      <c r="AC46" s="11">
        <f t="shared" si="3"/>
        <v>0</v>
      </c>
    </row>
    <row r="47" spans="1:29" ht="12.75">
      <c r="A47" s="18" t="s">
        <v>125</v>
      </c>
      <c r="B47" s="11" t="s">
        <v>31</v>
      </c>
      <c r="D47" s="92">
        <f t="shared" si="0"/>
        <v>8</v>
      </c>
      <c r="E47" s="11">
        <f t="shared" si="1"/>
        <v>1</v>
      </c>
      <c r="H47" s="32">
        <v>8</v>
      </c>
      <c r="AB47" s="11">
        <f t="shared" si="2"/>
        <v>0</v>
      </c>
      <c r="AC47" s="11">
        <f t="shared" si="3"/>
        <v>1</v>
      </c>
    </row>
    <row r="48" spans="1:29" ht="12.75">
      <c r="A48" s="18" t="s">
        <v>689</v>
      </c>
      <c r="B48" s="11" t="s">
        <v>319</v>
      </c>
      <c r="D48" s="92">
        <f t="shared" si="0"/>
        <v>72.66666666666667</v>
      </c>
      <c r="E48" s="11">
        <f t="shared" si="1"/>
        <v>3</v>
      </c>
      <c r="Q48" s="32">
        <v>81</v>
      </c>
      <c r="R48" s="103">
        <v>79</v>
      </c>
      <c r="Z48" s="102">
        <v>58</v>
      </c>
      <c r="AB48" s="11">
        <f t="shared" si="2"/>
        <v>0</v>
      </c>
      <c r="AC48" s="11">
        <f t="shared" si="3"/>
        <v>0</v>
      </c>
    </row>
    <row r="49" spans="1:29" ht="12.75">
      <c r="A49" s="18" t="s">
        <v>47</v>
      </c>
      <c r="B49" s="11" t="s">
        <v>31</v>
      </c>
      <c r="D49" s="92">
        <f t="shared" si="0"/>
        <v>12</v>
      </c>
      <c r="E49" s="11">
        <f t="shared" si="1"/>
        <v>1</v>
      </c>
      <c r="F49" s="92">
        <v>12</v>
      </c>
      <c r="AB49" s="11">
        <f t="shared" si="2"/>
        <v>0</v>
      </c>
      <c r="AC49" s="11">
        <f t="shared" si="3"/>
        <v>0</v>
      </c>
    </row>
    <row r="50" spans="1:29" ht="12.75">
      <c r="A50" s="18" t="s">
        <v>756</v>
      </c>
      <c r="B50" s="11" t="s">
        <v>130</v>
      </c>
      <c r="D50" s="92">
        <f t="shared" si="0"/>
        <v>86</v>
      </c>
      <c r="E50" s="11">
        <f t="shared" si="1"/>
        <v>2</v>
      </c>
      <c r="R50" s="32">
        <v>99</v>
      </c>
      <c r="S50" s="103"/>
      <c r="T50" s="103"/>
      <c r="U50" s="103">
        <v>73</v>
      </c>
      <c r="AB50" s="11">
        <f t="shared" si="2"/>
        <v>0</v>
      </c>
      <c r="AC50" s="11">
        <f t="shared" si="3"/>
        <v>0</v>
      </c>
    </row>
    <row r="51" spans="1:29" ht="12.75">
      <c r="A51" s="18" t="s">
        <v>316</v>
      </c>
      <c r="B51" s="11" t="s">
        <v>26</v>
      </c>
      <c r="D51" s="92">
        <f t="shared" si="0"/>
        <v>31.5</v>
      </c>
      <c r="E51" s="11">
        <f t="shared" si="1"/>
        <v>2</v>
      </c>
      <c r="L51" s="32">
        <v>14</v>
      </c>
      <c r="M51" s="103"/>
      <c r="N51" s="103">
        <v>49</v>
      </c>
      <c r="AB51" s="11">
        <f t="shared" si="2"/>
        <v>0</v>
      </c>
      <c r="AC51" s="11">
        <f t="shared" si="3"/>
        <v>0</v>
      </c>
    </row>
    <row r="52" spans="1:29" ht="12.75">
      <c r="A52" s="18" t="s">
        <v>212</v>
      </c>
      <c r="B52" s="11" t="s">
        <v>31</v>
      </c>
      <c r="D52" s="92">
        <f t="shared" si="0"/>
        <v>38</v>
      </c>
      <c r="E52" s="11">
        <f t="shared" si="1"/>
        <v>1</v>
      </c>
      <c r="J52" s="32">
        <v>38</v>
      </c>
      <c r="AB52" s="11">
        <f t="shared" si="2"/>
        <v>0</v>
      </c>
      <c r="AC52" s="11">
        <f t="shared" si="3"/>
        <v>0</v>
      </c>
    </row>
    <row r="53" spans="1:29" ht="12.75">
      <c r="A53" t="s">
        <v>1273</v>
      </c>
      <c r="B53" s="4" t="s">
        <v>163</v>
      </c>
      <c r="D53" s="92">
        <f t="shared" si="0"/>
        <v>64</v>
      </c>
      <c r="E53" s="11">
        <f t="shared" si="1"/>
        <v>1</v>
      </c>
      <c r="AA53" s="102">
        <v>64</v>
      </c>
      <c r="AB53" s="11">
        <f t="shared" si="2"/>
        <v>0</v>
      </c>
      <c r="AC53" s="11">
        <f t="shared" si="3"/>
        <v>0</v>
      </c>
    </row>
    <row r="54" spans="1:29" ht="12.75">
      <c r="A54" s="62" t="s">
        <v>1269</v>
      </c>
      <c r="B54" s="4" t="s">
        <v>451</v>
      </c>
      <c r="D54" s="92">
        <f t="shared" si="0"/>
        <v>49</v>
      </c>
      <c r="E54" s="11">
        <f t="shared" si="1"/>
        <v>1</v>
      </c>
      <c r="AA54" s="102">
        <v>49</v>
      </c>
      <c r="AB54" s="11">
        <f t="shared" si="2"/>
        <v>0</v>
      </c>
      <c r="AC54" s="11">
        <f t="shared" si="3"/>
        <v>0</v>
      </c>
    </row>
    <row r="55" spans="1:29" ht="12.75">
      <c r="A55" s="18" t="s">
        <v>654</v>
      </c>
      <c r="B55" s="11" t="s">
        <v>26</v>
      </c>
      <c r="D55" s="92">
        <f t="shared" si="0"/>
        <v>23</v>
      </c>
      <c r="E55" s="11">
        <f t="shared" si="1"/>
        <v>3</v>
      </c>
      <c r="Q55" s="32">
        <v>14</v>
      </c>
      <c r="R55" s="103">
        <v>9</v>
      </c>
      <c r="S55" s="103"/>
      <c r="T55" s="103"/>
      <c r="U55" s="103">
        <v>46</v>
      </c>
      <c r="AB55" s="11">
        <f t="shared" si="2"/>
        <v>0</v>
      </c>
      <c r="AC55" s="11">
        <f t="shared" si="3"/>
        <v>1</v>
      </c>
    </row>
    <row r="56" spans="1:29" ht="12.75">
      <c r="A56" s="38" t="s">
        <v>483</v>
      </c>
      <c r="B56" s="15" t="s">
        <v>44</v>
      </c>
      <c r="D56" s="92">
        <f t="shared" si="0"/>
        <v>50.333333333333336</v>
      </c>
      <c r="E56" s="11">
        <f t="shared" si="1"/>
        <v>3</v>
      </c>
      <c r="N56" s="32">
        <v>88</v>
      </c>
      <c r="O56" s="103"/>
      <c r="P56" s="103">
        <v>36</v>
      </c>
      <c r="Q56" s="103"/>
      <c r="R56" s="103"/>
      <c r="S56" s="103">
        <v>27</v>
      </c>
      <c r="AB56" s="11">
        <f t="shared" si="2"/>
        <v>0</v>
      </c>
      <c r="AC56" s="11">
        <f t="shared" si="3"/>
        <v>0</v>
      </c>
    </row>
    <row r="57" spans="1:29" ht="12.75">
      <c r="A57" s="18" t="s">
        <v>625</v>
      </c>
      <c r="B57" s="11" t="s">
        <v>593</v>
      </c>
      <c r="D57" s="92">
        <f t="shared" si="0"/>
        <v>100</v>
      </c>
      <c r="E57" s="11">
        <f t="shared" si="1"/>
        <v>1</v>
      </c>
      <c r="P57" s="32">
        <v>100</v>
      </c>
      <c r="AB57" s="11">
        <f t="shared" si="2"/>
        <v>0</v>
      </c>
      <c r="AC57" s="11">
        <f t="shared" si="3"/>
        <v>0</v>
      </c>
    </row>
    <row r="58" spans="1:29" ht="12.75">
      <c r="A58" s="18" t="s">
        <v>133</v>
      </c>
      <c r="B58" s="11" t="s">
        <v>33</v>
      </c>
      <c r="D58" s="92">
        <f t="shared" si="0"/>
        <v>17.333333333333332</v>
      </c>
      <c r="E58" s="11">
        <f t="shared" si="1"/>
        <v>3</v>
      </c>
      <c r="H58" s="32">
        <v>16</v>
      </c>
      <c r="I58" s="103">
        <v>12</v>
      </c>
      <c r="J58" s="103"/>
      <c r="K58" s="103">
        <v>24</v>
      </c>
      <c r="AB58" s="11">
        <f t="shared" si="2"/>
        <v>0</v>
      </c>
      <c r="AC58" s="11">
        <f t="shared" si="3"/>
        <v>0</v>
      </c>
    </row>
    <row r="59" spans="1:29" ht="12.75">
      <c r="A59" s="18" t="s">
        <v>132</v>
      </c>
      <c r="B59" s="11" t="s">
        <v>44</v>
      </c>
      <c r="D59" s="92">
        <f t="shared" si="0"/>
        <v>37.5</v>
      </c>
      <c r="E59" s="11">
        <f t="shared" si="1"/>
        <v>2</v>
      </c>
      <c r="H59" s="32">
        <v>14</v>
      </c>
      <c r="I59" s="103"/>
      <c r="J59" s="103"/>
      <c r="K59" s="103">
        <v>61</v>
      </c>
      <c r="AB59" s="11">
        <f t="shared" si="2"/>
        <v>0</v>
      </c>
      <c r="AC59" s="11">
        <f t="shared" si="3"/>
        <v>0</v>
      </c>
    </row>
    <row r="60" spans="1:29" ht="12.75">
      <c r="A60" s="38" t="s">
        <v>458</v>
      </c>
      <c r="B60" s="15" t="s">
        <v>44</v>
      </c>
      <c r="D60" s="92">
        <f t="shared" si="0"/>
        <v>41.5</v>
      </c>
      <c r="E60" s="11">
        <f t="shared" si="1"/>
        <v>4</v>
      </c>
      <c r="N60" s="32">
        <v>38</v>
      </c>
      <c r="O60" s="103">
        <v>31</v>
      </c>
      <c r="P60" s="103">
        <v>59</v>
      </c>
      <c r="Q60" s="103"/>
      <c r="R60" s="103">
        <v>38</v>
      </c>
      <c r="AB60" s="11">
        <f t="shared" si="2"/>
        <v>0</v>
      </c>
      <c r="AC60" s="11">
        <f t="shared" si="3"/>
        <v>0</v>
      </c>
    </row>
    <row r="61" spans="1:29" ht="12.75">
      <c r="A61" s="18" t="s">
        <v>754</v>
      </c>
      <c r="B61" s="11" t="s">
        <v>512</v>
      </c>
      <c r="D61" s="92">
        <f t="shared" si="0"/>
        <v>97</v>
      </c>
      <c r="E61" s="11">
        <f t="shared" si="1"/>
        <v>1</v>
      </c>
      <c r="R61" s="32">
        <v>97</v>
      </c>
      <c r="AB61" s="11">
        <f t="shared" si="2"/>
        <v>0</v>
      </c>
      <c r="AC61" s="11">
        <f t="shared" si="3"/>
        <v>0</v>
      </c>
    </row>
    <row r="62" spans="1:29" ht="12.75">
      <c r="A62" s="18" t="s">
        <v>869</v>
      </c>
      <c r="B62" s="11" t="s">
        <v>130</v>
      </c>
      <c r="D62" s="92">
        <f t="shared" si="0"/>
        <v>53.666666666666664</v>
      </c>
      <c r="E62" s="11">
        <f t="shared" si="1"/>
        <v>6</v>
      </c>
      <c r="T62" s="32">
        <v>65</v>
      </c>
      <c r="U62" s="103"/>
      <c r="V62" s="103">
        <v>57</v>
      </c>
      <c r="W62" s="103"/>
      <c r="X62" s="103">
        <v>41</v>
      </c>
      <c r="Y62" s="103">
        <v>73</v>
      </c>
      <c r="Z62" s="102">
        <v>15</v>
      </c>
      <c r="AA62" s="102">
        <v>71</v>
      </c>
      <c r="AB62" s="11">
        <f t="shared" si="2"/>
        <v>0</v>
      </c>
      <c r="AC62" s="11">
        <f t="shared" si="3"/>
        <v>0</v>
      </c>
    </row>
    <row r="63" spans="1:29" ht="12.75">
      <c r="A63" s="18" t="s">
        <v>744</v>
      </c>
      <c r="B63" s="11" t="s">
        <v>42</v>
      </c>
      <c r="D63" s="92">
        <f t="shared" si="0"/>
        <v>82</v>
      </c>
      <c r="E63" s="11">
        <f t="shared" si="1"/>
        <v>1</v>
      </c>
      <c r="R63" s="32">
        <v>82</v>
      </c>
      <c r="AB63" s="11">
        <f t="shared" si="2"/>
        <v>0</v>
      </c>
      <c r="AC63" s="11">
        <f t="shared" si="3"/>
        <v>0</v>
      </c>
    </row>
    <row r="64" spans="1:29" ht="12.75">
      <c r="A64" s="40" t="s">
        <v>907</v>
      </c>
      <c r="B64" s="20" t="s">
        <v>90</v>
      </c>
      <c r="D64" s="92">
        <f t="shared" si="0"/>
        <v>36</v>
      </c>
      <c r="E64" s="11">
        <f t="shared" si="1"/>
        <v>1</v>
      </c>
      <c r="U64" s="32">
        <v>36</v>
      </c>
      <c r="AB64" s="11">
        <f t="shared" si="2"/>
        <v>0</v>
      </c>
      <c r="AC64" s="11">
        <f t="shared" si="3"/>
        <v>0</v>
      </c>
    </row>
    <row r="65" spans="1:29" ht="12.75">
      <c r="A65" s="18" t="s">
        <v>222</v>
      </c>
      <c r="B65" s="11" t="s">
        <v>26</v>
      </c>
      <c r="D65" s="92">
        <f t="shared" si="0"/>
        <v>29</v>
      </c>
      <c r="E65" s="11">
        <f t="shared" si="1"/>
        <v>3</v>
      </c>
      <c r="J65" s="32">
        <v>54</v>
      </c>
      <c r="K65" s="103"/>
      <c r="L65" s="103">
        <v>27</v>
      </c>
      <c r="M65" s="103"/>
      <c r="N65" s="103"/>
      <c r="O65" s="103">
        <v>6</v>
      </c>
      <c r="AB65" s="11">
        <f t="shared" si="2"/>
        <v>0</v>
      </c>
      <c r="AC65" s="11">
        <f t="shared" si="3"/>
        <v>1</v>
      </c>
    </row>
    <row r="66" spans="1:29" ht="12.75">
      <c r="A66" s="40" t="s">
        <v>911</v>
      </c>
      <c r="B66" s="20" t="s">
        <v>124</v>
      </c>
      <c r="D66" s="92">
        <f t="shared" si="0"/>
        <v>79</v>
      </c>
      <c r="E66" s="11">
        <f t="shared" si="1"/>
        <v>2</v>
      </c>
      <c r="U66" s="32">
        <v>53</v>
      </c>
      <c r="AA66" s="102">
        <v>105</v>
      </c>
      <c r="AB66" s="11">
        <f t="shared" si="2"/>
        <v>0</v>
      </c>
      <c r="AC66" s="11">
        <f t="shared" si="3"/>
        <v>0</v>
      </c>
    </row>
    <row r="67" spans="1:29" ht="12.75">
      <c r="A67" s="18" t="s">
        <v>1117</v>
      </c>
      <c r="B67" s="11" t="s">
        <v>42</v>
      </c>
      <c r="D67" s="92">
        <f t="shared" si="0"/>
        <v>28.666666666666668</v>
      </c>
      <c r="E67" s="11">
        <f t="shared" si="1"/>
        <v>3</v>
      </c>
      <c r="Y67" s="55">
        <v>47</v>
      </c>
      <c r="Z67" s="102">
        <v>11</v>
      </c>
      <c r="AA67" s="102">
        <v>28</v>
      </c>
      <c r="AB67" s="11">
        <f t="shared" si="2"/>
        <v>0</v>
      </c>
      <c r="AC67" s="11">
        <f t="shared" si="3"/>
        <v>0</v>
      </c>
    </row>
    <row r="68" spans="1:29" ht="12.75">
      <c r="A68" s="18" t="s">
        <v>587</v>
      </c>
      <c r="B68" s="11" t="s">
        <v>42</v>
      </c>
      <c r="D68" s="92">
        <f t="shared" si="0"/>
        <v>35.5</v>
      </c>
      <c r="E68" s="11">
        <f t="shared" si="1"/>
        <v>2</v>
      </c>
      <c r="P68" s="32">
        <v>24</v>
      </c>
      <c r="Q68" s="103"/>
      <c r="R68" s="103"/>
      <c r="S68" s="103">
        <v>47</v>
      </c>
      <c r="AB68" s="11">
        <f t="shared" si="2"/>
        <v>0</v>
      </c>
      <c r="AC68" s="11">
        <f t="shared" si="3"/>
        <v>0</v>
      </c>
    </row>
    <row r="69" spans="1:29" ht="12.75">
      <c r="A69" s="18" t="s">
        <v>391</v>
      </c>
      <c r="B69" s="11" t="s">
        <v>42</v>
      </c>
      <c r="D69" s="92">
        <f t="shared" si="0"/>
        <v>18</v>
      </c>
      <c r="E69" s="11">
        <f t="shared" si="1"/>
        <v>2</v>
      </c>
      <c r="M69" s="32">
        <v>7</v>
      </c>
      <c r="N69" s="103">
        <v>29</v>
      </c>
      <c r="AB69" s="11">
        <f t="shared" si="2"/>
        <v>0</v>
      </c>
      <c r="AC69" s="11">
        <f t="shared" si="3"/>
        <v>1</v>
      </c>
    </row>
    <row r="70" spans="1:29" ht="12.75">
      <c r="A70" s="18" t="s">
        <v>802</v>
      </c>
      <c r="B70" s="11" t="s">
        <v>33</v>
      </c>
      <c r="D70" s="92">
        <f t="shared" si="0"/>
        <v>17</v>
      </c>
      <c r="E70" s="11">
        <f t="shared" si="1"/>
        <v>1</v>
      </c>
      <c r="S70" s="32">
        <v>17</v>
      </c>
      <c r="AB70" s="11">
        <f t="shared" si="2"/>
        <v>0</v>
      </c>
      <c r="AC70" s="11">
        <f t="shared" si="3"/>
        <v>0</v>
      </c>
    </row>
    <row r="71" spans="1:29" ht="12.75">
      <c r="A71" s="18" t="s">
        <v>1105</v>
      </c>
      <c r="B71" s="11" t="s">
        <v>26</v>
      </c>
      <c r="D71" s="92">
        <f t="shared" si="0"/>
        <v>7</v>
      </c>
      <c r="E71" s="11">
        <f t="shared" si="1"/>
        <v>1</v>
      </c>
      <c r="Y71" s="55">
        <v>7</v>
      </c>
      <c r="AB71" s="11">
        <f t="shared" si="2"/>
        <v>0</v>
      </c>
      <c r="AC71" s="11">
        <f t="shared" si="3"/>
        <v>1</v>
      </c>
    </row>
    <row r="72" spans="1:29" ht="12.75">
      <c r="A72" s="10" t="s">
        <v>194</v>
      </c>
      <c r="B72" s="11" t="s">
        <v>26</v>
      </c>
      <c r="C72" s="6">
        <v>1</v>
      </c>
      <c r="D72" s="92">
        <f t="shared" si="0"/>
        <v>28.333333333333332</v>
      </c>
      <c r="E72" s="11">
        <f t="shared" si="1"/>
        <v>6</v>
      </c>
      <c r="J72" s="32">
        <v>5</v>
      </c>
      <c r="K72" s="103"/>
      <c r="L72" s="103">
        <v>94</v>
      </c>
      <c r="M72" s="103"/>
      <c r="N72" s="103"/>
      <c r="O72" s="103">
        <v>8</v>
      </c>
      <c r="P72" s="103">
        <v>1</v>
      </c>
      <c r="Q72" s="103">
        <v>5</v>
      </c>
      <c r="R72" s="103"/>
      <c r="S72" s="103"/>
      <c r="T72" s="103"/>
      <c r="U72" s="103">
        <v>57</v>
      </c>
      <c r="AB72" s="11">
        <f t="shared" si="2"/>
        <v>3</v>
      </c>
      <c r="AC72" s="11">
        <f t="shared" si="3"/>
        <v>4</v>
      </c>
    </row>
    <row r="73" spans="1:29" ht="12.75">
      <c r="A73" s="18" t="s">
        <v>224</v>
      </c>
      <c r="B73" s="11" t="s">
        <v>128</v>
      </c>
      <c r="D73" s="92">
        <f t="shared" si="0"/>
        <v>56</v>
      </c>
      <c r="E73" s="11">
        <f t="shared" si="1"/>
        <v>1</v>
      </c>
      <c r="J73" s="32">
        <v>56</v>
      </c>
      <c r="AB73" s="11">
        <f t="shared" si="2"/>
        <v>0</v>
      </c>
      <c r="AC73" s="11">
        <f t="shared" si="3"/>
        <v>0</v>
      </c>
    </row>
    <row r="74" spans="1:29" ht="12.75">
      <c r="A74" s="18" t="s">
        <v>151</v>
      </c>
      <c r="B74" s="11" t="s">
        <v>38</v>
      </c>
      <c r="D74" s="92">
        <f t="shared" si="0"/>
        <v>45</v>
      </c>
      <c r="E74" s="11">
        <f t="shared" si="1"/>
        <v>1</v>
      </c>
      <c r="H74" s="32">
        <v>45</v>
      </c>
      <c r="AB74" s="11">
        <f t="shared" si="2"/>
        <v>0</v>
      </c>
      <c r="AC74" s="11">
        <f t="shared" si="3"/>
        <v>0</v>
      </c>
    </row>
    <row r="75" spans="1:29" ht="12.75">
      <c r="A75" s="18" t="s">
        <v>532</v>
      </c>
      <c r="B75" s="11" t="s">
        <v>395</v>
      </c>
      <c r="D75" s="92">
        <f t="shared" si="0"/>
        <v>67</v>
      </c>
      <c r="E75" s="11">
        <f t="shared" si="1"/>
        <v>1</v>
      </c>
      <c r="O75" s="32">
        <v>67</v>
      </c>
      <c r="AB75" s="11">
        <f t="shared" si="2"/>
        <v>0</v>
      </c>
      <c r="AC75" s="11">
        <f t="shared" si="3"/>
        <v>0</v>
      </c>
    </row>
    <row r="76" spans="1:29" ht="12.75">
      <c r="A76" s="18" t="s">
        <v>882</v>
      </c>
      <c r="B76" s="11" t="s">
        <v>395</v>
      </c>
      <c r="D76" s="92">
        <f t="shared" si="0"/>
        <v>92</v>
      </c>
      <c r="E76" s="11">
        <f t="shared" si="1"/>
        <v>1</v>
      </c>
      <c r="T76" s="32">
        <v>92</v>
      </c>
      <c r="AB76" s="11">
        <f t="shared" si="2"/>
        <v>0</v>
      </c>
      <c r="AC76" s="11">
        <f t="shared" si="3"/>
        <v>0</v>
      </c>
    </row>
    <row r="77" spans="1:29" ht="12.75">
      <c r="A77" s="38" t="s">
        <v>464</v>
      </c>
      <c r="B77" s="15" t="s">
        <v>163</v>
      </c>
      <c r="D77" s="92">
        <f t="shared" si="0"/>
        <v>68</v>
      </c>
      <c r="E77" s="11">
        <f t="shared" si="1"/>
        <v>2</v>
      </c>
      <c r="N77" s="32">
        <v>51</v>
      </c>
      <c r="O77" s="103">
        <v>85</v>
      </c>
      <c r="AB77" s="11">
        <f t="shared" si="2"/>
        <v>0</v>
      </c>
      <c r="AC77" s="11">
        <f t="shared" si="3"/>
        <v>0</v>
      </c>
    </row>
    <row r="78" spans="1:29" ht="12.75">
      <c r="A78" s="17" t="s">
        <v>712</v>
      </c>
      <c r="B78" s="11" t="s">
        <v>44</v>
      </c>
      <c r="C78" s="6">
        <v>1</v>
      </c>
      <c r="D78" s="92">
        <f t="shared" si="0"/>
        <v>24.166666666666668</v>
      </c>
      <c r="E78" s="11">
        <f t="shared" si="1"/>
        <v>6</v>
      </c>
      <c r="R78" s="32">
        <v>18</v>
      </c>
      <c r="S78" s="103"/>
      <c r="T78" s="103">
        <v>31</v>
      </c>
      <c r="U78" s="103">
        <v>56</v>
      </c>
      <c r="V78" s="103">
        <v>8</v>
      </c>
      <c r="W78" s="103">
        <v>3</v>
      </c>
      <c r="X78" s="103"/>
      <c r="Y78" s="103">
        <v>29</v>
      </c>
      <c r="AB78" s="11">
        <f t="shared" si="2"/>
        <v>1</v>
      </c>
      <c r="AC78" s="11">
        <f t="shared" si="3"/>
        <v>2</v>
      </c>
    </row>
    <row r="79" spans="1:29" ht="12.75">
      <c r="A79" s="38" t="s">
        <v>490</v>
      </c>
      <c r="B79" s="15" t="s">
        <v>50</v>
      </c>
      <c r="D79" s="92">
        <f t="shared" si="0"/>
        <v>69.33333333333333</v>
      </c>
      <c r="E79" s="11">
        <f t="shared" si="1"/>
        <v>6</v>
      </c>
      <c r="N79" s="32">
        <v>100</v>
      </c>
      <c r="O79" s="103">
        <v>81</v>
      </c>
      <c r="P79" s="103">
        <v>49</v>
      </c>
      <c r="Q79" s="103">
        <v>52</v>
      </c>
      <c r="R79" s="103">
        <v>76</v>
      </c>
      <c r="S79" s="103">
        <v>58</v>
      </c>
      <c r="T79" s="103"/>
      <c r="U79" s="103"/>
      <c r="AB79" s="11">
        <f t="shared" si="2"/>
        <v>0</v>
      </c>
      <c r="AC79" s="11">
        <f t="shared" si="3"/>
        <v>0</v>
      </c>
    </row>
    <row r="80" spans="1:29" ht="12.75">
      <c r="A80" s="40" t="s">
        <v>914</v>
      </c>
      <c r="B80" s="20" t="s">
        <v>31</v>
      </c>
      <c r="D80" s="92">
        <f t="shared" si="0"/>
        <v>59</v>
      </c>
      <c r="E80" s="11">
        <f t="shared" si="1"/>
        <v>1</v>
      </c>
      <c r="U80" s="32">
        <v>59</v>
      </c>
      <c r="AB80" s="11">
        <f t="shared" si="2"/>
        <v>0</v>
      </c>
      <c r="AC80" s="11">
        <f t="shared" si="3"/>
        <v>0</v>
      </c>
    </row>
    <row r="81" spans="1:29" ht="12.75">
      <c r="A81" s="18" t="s">
        <v>1126</v>
      </c>
      <c r="B81" s="11" t="s">
        <v>33</v>
      </c>
      <c r="D81" s="92">
        <f t="shared" si="0"/>
        <v>69</v>
      </c>
      <c r="E81" s="11">
        <f t="shared" si="1"/>
        <v>1</v>
      </c>
      <c r="Y81" s="32">
        <v>69</v>
      </c>
      <c r="AB81" s="11">
        <f t="shared" si="2"/>
        <v>0</v>
      </c>
      <c r="AC81" s="11">
        <f t="shared" si="3"/>
        <v>0</v>
      </c>
    </row>
    <row r="82" spans="1:29" ht="12.75">
      <c r="A82" s="18" t="s">
        <v>268</v>
      </c>
      <c r="B82" s="11" t="s">
        <v>33</v>
      </c>
      <c r="D82" s="92">
        <f t="shared" si="0"/>
        <v>22</v>
      </c>
      <c r="E82" s="11">
        <f t="shared" si="1"/>
        <v>1</v>
      </c>
      <c r="K82" s="32">
        <v>22</v>
      </c>
      <c r="AB82" s="11">
        <f t="shared" si="2"/>
        <v>0</v>
      </c>
      <c r="AC82" s="11">
        <f t="shared" si="3"/>
        <v>0</v>
      </c>
    </row>
    <row r="83" spans="1:29" ht="12.75">
      <c r="A83" s="18" t="s">
        <v>1061</v>
      </c>
      <c r="B83" s="11" t="s">
        <v>50</v>
      </c>
      <c r="D83" s="92">
        <f t="shared" si="0"/>
        <v>95</v>
      </c>
      <c r="E83" s="11">
        <f t="shared" si="1"/>
        <v>1</v>
      </c>
      <c r="X83" s="32">
        <v>95</v>
      </c>
      <c r="AB83" s="11">
        <f t="shared" si="2"/>
        <v>0</v>
      </c>
      <c r="AC83" s="11">
        <f t="shared" si="3"/>
        <v>0</v>
      </c>
    </row>
    <row r="84" spans="1:29" ht="12.75">
      <c r="A84" s="40" t="s">
        <v>1039</v>
      </c>
      <c r="B84" s="20" t="s">
        <v>44</v>
      </c>
      <c r="D84" s="92">
        <f t="shared" si="0"/>
        <v>29</v>
      </c>
      <c r="E84" s="11">
        <f t="shared" si="1"/>
        <v>2</v>
      </c>
      <c r="X84" s="32">
        <v>18</v>
      </c>
      <c r="Y84" s="103">
        <v>40</v>
      </c>
      <c r="AB84" s="11">
        <f t="shared" si="2"/>
        <v>0</v>
      </c>
      <c r="AC84" s="11">
        <f t="shared" si="3"/>
        <v>0</v>
      </c>
    </row>
    <row r="85" spans="1:29" ht="12.75">
      <c r="A85" s="18" t="s">
        <v>1072</v>
      </c>
      <c r="B85" s="11" t="s">
        <v>128</v>
      </c>
      <c r="D85" s="92">
        <f t="shared" si="0"/>
        <v>115</v>
      </c>
      <c r="E85" s="11">
        <f t="shared" si="1"/>
        <v>1</v>
      </c>
      <c r="X85" s="32">
        <v>115</v>
      </c>
      <c r="AB85" s="11">
        <f t="shared" si="2"/>
        <v>0</v>
      </c>
      <c r="AC85" s="11">
        <f t="shared" si="3"/>
        <v>0</v>
      </c>
    </row>
    <row r="86" spans="1:29" ht="12.75">
      <c r="A86" s="40" t="s">
        <v>926</v>
      </c>
      <c r="B86" s="20" t="s">
        <v>512</v>
      </c>
      <c r="D86" s="92">
        <f t="shared" si="0"/>
        <v>84</v>
      </c>
      <c r="E86" s="11">
        <f t="shared" si="1"/>
        <v>1</v>
      </c>
      <c r="U86" s="32">
        <v>84</v>
      </c>
      <c r="AB86" s="11">
        <f t="shared" si="2"/>
        <v>0</v>
      </c>
      <c r="AC86" s="11">
        <f t="shared" si="3"/>
        <v>0</v>
      </c>
    </row>
    <row r="87" spans="1:29" ht="12.75">
      <c r="A87" s="18" t="s">
        <v>270</v>
      </c>
      <c r="B87" s="11" t="s">
        <v>124</v>
      </c>
      <c r="D87" s="92">
        <f t="shared" si="0"/>
        <v>54.333333333333336</v>
      </c>
      <c r="E87" s="11">
        <f t="shared" si="1"/>
        <v>3</v>
      </c>
      <c r="K87" s="32">
        <v>29</v>
      </c>
      <c r="L87" s="103"/>
      <c r="M87" s="103">
        <v>50</v>
      </c>
      <c r="N87" s="103">
        <v>84</v>
      </c>
      <c r="AB87" s="11">
        <f t="shared" si="2"/>
        <v>0</v>
      </c>
      <c r="AC87" s="11">
        <f t="shared" si="3"/>
        <v>0</v>
      </c>
    </row>
    <row r="88" spans="1:29" ht="12.75">
      <c r="A88" s="18" t="s">
        <v>839</v>
      </c>
      <c r="B88" s="11" t="s">
        <v>319</v>
      </c>
      <c r="D88" s="92">
        <f t="shared" si="0"/>
        <v>83</v>
      </c>
      <c r="E88" s="11">
        <f t="shared" si="1"/>
        <v>1</v>
      </c>
      <c r="S88" s="32">
        <v>83</v>
      </c>
      <c r="AB88" s="11">
        <f t="shared" si="2"/>
        <v>0</v>
      </c>
      <c r="AC88" s="11">
        <f t="shared" si="3"/>
        <v>0</v>
      </c>
    </row>
    <row r="89" spans="1:29" ht="12.75">
      <c r="A89" s="18" t="s">
        <v>166</v>
      </c>
      <c r="B89" s="11" t="s">
        <v>33</v>
      </c>
      <c r="D89" s="92">
        <f t="shared" si="0"/>
        <v>13</v>
      </c>
      <c r="E89" s="11">
        <f t="shared" si="1"/>
        <v>1</v>
      </c>
      <c r="I89" s="32">
        <v>13</v>
      </c>
      <c r="AB89" s="11">
        <f t="shared" si="2"/>
        <v>0</v>
      </c>
      <c r="AC89" s="11">
        <f t="shared" si="3"/>
        <v>0</v>
      </c>
    </row>
    <row r="90" spans="1:29" ht="12.75">
      <c r="A90" s="18" t="s">
        <v>795</v>
      </c>
      <c r="B90" s="11" t="s">
        <v>591</v>
      </c>
      <c r="D90" s="92">
        <f t="shared" si="0"/>
        <v>39.4</v>
      </c>
      <c r="E90" s="11">
        <f t="shared" si="1"/>
        <v>5</v>
      </c>
      <c r="S90" s="32">
        <v>13</v>
      </c>
      <c r="T90" s="103">
        <v>13</v>
      </c>
      <c r="U90" s="103"/>
      <c r="V90" s="103">
        <v>54</v>
      </c>
      <c r="W90" s="103"/>
      <c r="X90" s="103">
        <v>26</v>
      </c>
      <c r="AA90" s="102">
        <v>91</v>
      </c>
      <c r="AB90" s="11">
        <f t="shared" si="2"/>
        <v>0</v>
      </c>
      <c r="AC90" s="11">
        <f t="shared" si="3"/>
        <v>0</v>
      </c>
    </row>
    <row r="91" spans="1:29" ht="12.75">
      <c r="A91" s="18" t="s">
        <v>200</v>
      </c>
      <c r="B91" s="11" t="s">
        <v>31</v>
      </c>
      <c r="D91" s="92">
        <f t="shared" si="0"/>
        <v>20</v>
      </c>
      <c r="E91" s="11">
        <f t="shared" si="1"/>
        <v>6</v>
      </c>
      <c r="J91" s="32">
        <v>16</v>
      </c>
      <c r="K91" s="103">
        <v>20</v>
      </c>
      <c r="L91" s="103">
        <v>8</v>
      </c>
      <c r="M91" s="103">
        <v>38</v>
      </c>
      <c r="N91" s="103">
        <v>12</v>
      </c>
      <c r="O91" s="103"/>
      <c r="P91" s="103"/>
      <c r="Q91" s="103">
        <v>26</v>
      </c>
      <c r="AB91" s="11">
        <f t="shared" si="2"/>
        <v>0</v>
      </c>
      <c r="AC91" s="11">
        <f t="shared" si="3"/>
        <v>1</v>
      </c>
    </row>
    <row r="92" spans="1:29" ht="12.75">
      <c r="A92" s="18" t="s">
        <v>340</v>
      </c>
      <c r="B92" s="11" t="s">
        <v>28</v>
      </c>
      <c r="D92" s="92">
        <f t="shared" si="0"/>
        <v>57</v>
      </c>
      <c r="E92" s="11">
        <f t="shared" si="1"/>
        <v>1</v>
      </c>
      <c r="L92" s="32">
        <v>57</v>
      </c>
      <c r="AB92" s="11">
        <f t="shared" si="2"/>
        <v>0</v>
      </c>
      <c r="AC92" s="11">
        <f t="shared" si="3"/>
        <v>0</v>
      </c>
    </row>
    <row r="93" spans="1:29" ht="12.75">
      <c r="A93" s="18" t="s">
        <v>414</v>
      </c>
      <c r="B93" s="11" t="s">
        <v>201</v>
      </c>
      <c r="D93" s="92">
        <f t="shared" si="0"/>
        <v>64</v>
      </c>
      <c r="E93" s="11">
        <f t="shared" si="1"/>
        <v>1</v>
      </c>
      <c r="M93" s="32">
        <v>64</v>
      </c>
      <c r="AB93" s="11">
        <f t="shared" si="2"/>
        <v>0</v>
      </c>
      <c r="AC93" s="11">
        <f t="shared" si="3"/>
        <v>0</v>
      </c>
    </row>
    <row r="94" spans="1:29" ht="12.75">
      <c r="A94" s="18" t="s">
        <v>586</v>
      </c>
      <c r="B94" s="11" t="s">
        <v>48</v>
      </c>
      <c r="D94" s="92">
        <f t="shared" si="0"/>
        <v>36.36363636363637</v>
      </c>
      <c r="E94" s="11">
        <f t="shared" si="1"/>
        <v>11</v>
      </c>
      <c r="P94" s="32">
        <v>23</v>
      </c>
      <c r="Q94" s="103">
        <v>10</v>
      </c>
      <c r="R94" s="103">
        <v>31</v>
      </c>
      <c r="S94" s="103"/>
      <c r="T94" s="103">
        <v>18</v>
      </c>
      <c r="U94" s="103">
        <v>65</v>
      </c>
      <c r="V94" s="103">
        <v>35</v>
      </c>
      <c r="W94" s="103">
        <v>11</v>
      </c>
      <c r="X94" s="103">
        <v>54</v>
      </c>
      <c r="Y94" s="103">
        <v>49</v>
      </c>
      <c r="Z94" s="102">
        <v>28</v>
      </c>
      <c r="AA94" s="102">
        <v>76</v>
      </c>
      <c r="AB94" s="11">
        <f t="shared" si="2"/>
        <v>0</v>
      </c>
      <c r="AC94" s="11">
        <f t="shared" si="3"/>
        <v>1</v>
      </c>
    </row>
    <row r="95" spans="1:29" ht="12.75">
      <c r="A95" s="18" t="s">
        <v>278</v>
      </c>
      <c r="B95" s="11" t="s">
        <v>42</v>
      </c>
      <c r="D95" s="92">
        <f t="shared" si="0"/>
        <v>41</v>
      </c>
      <c r="E95" s="11">
        <f t="shared" si="1"/>
        <v>1</v>
      </c>
      <c r="K95" s="32">
        <v>41</v>
      </c>
      <c r="AB95" s="11">
        <f t="shared" si="2"/>
        <v>0</v>
      </c>
      <c r="AC95" s="11">
        <f t="shared" si="3"/>
        <v>0</v>
      </c>
    </row>
    <row r="96" spans="1:29" ht="12.75">
      <c r="A96" s="18" t="s">
        <v>350</v>
      </c>
      <c r="B96" s="11" t="s">
        <v>31</v>
      </c>
      <c r="D96" s="92">
        <f t="shared" si="0"/>
        <v>76</v>
      </c>
      <c r="E96" s="11">
        <f t="shared" si="1"/>
        <v>1</v>
      </c>
      <c r="L96" s="32">
        <v>76</v>
      </c>
      <c r="AB96" s="11">
        <f t="shared" si="2"/>
        <v>0</v>
      </c>
      <c r="AC96" s="11">
        <f t="shared" si="3"/>
        <v>0</v>
      </c>
    </row>
    <row r="97" spans="1:29" ht="12.75">
      <c r="A97" s="38" t="s">
        <v>461</v>
      </c>
      <c r="B97" s="15" t="s">
        <v>31</v>
      </c>
      <c r="D97" s="92">
        <f t="shared" si="0"/>
        <v>42</v>
      </c>
      <c r="E97" s="11">
        <f t="shared" si="1"/>
        <v>2</v>
      </c>
      <c r="N97" s="32">
        <v>47</v>
      </c>
      <c r="O97" s="32">
        <v>37</v>
      </c>
      <c r="AB97" s="11">
        <f t="shared" si="2"/>
        <v>0</v>
      </c>
      <c r="AC97" s="11">
        <f t="shared" si="3"/>
        <v>0</v>
      </c>
    </row>
    <row r="98" spans="1:29" ht="12.75">
      <c r="A98" s="18" t="s">
        <v>733</v>
      </c>
      <c r="B98" s="11" t="s">
        <v>42</v>
      </c>
      <c r="D98" s="92">
        <f t="shared" si="0"/>
        <v>61</v>
      </c>
      <c r="E98" s="11">
        <f t="shared" si="1"/>
        <v>1</v>
      </c>
      <c r="R98" s="32">
        <v>61</v>
      </c>
      <c r="AB98" s="11">
        <f t="shared" si="2"/>
        <v>0</v>
      </c>
      <c r="AC98" s="11">
        <f t="shared" si="3"/>
        <v>0</v>
      </c>
    </row>
    <row r="99" spans="1:29" ht="12.75">
      <c r="A99" s="18" t="s">
        <v>327</v>
      </c>
      <c r="B99" s="11" t="s">
        <v>39</v>
      </c>
      <c r="D99" s="92">
        <f t="shared" si="0"/>
        <v>32</v>
      </c>
      <c r="E99" s="11">
        <f t="shared" si="1"/>
        <v>1</v>
      </c>
      <c r="L99" s="32">
        <v>32</v>
      </c>
      <c r="AB99" s="11">
        <f t="shared" si="2"/>
        <v>0</v>
      </c>
      <c r="AC99" s="11">
        <f t="shared" si="3"/>
        <v>0</v>
      </c>
    </row>
    <row r="100" spans="1:29" ht="12.75">
      <c r="A100" s="18" t="s">
        <v>618</v>
      </c>
      <c r="B100" s="11" t="s">
        <v>128</v>
      </c>
      <c r="D100" s="92">
        <f t="shared" si="0"/>
        <v>85.5</v>
      </c>
      <c r="E100" s="11">
        <f t="shared" si="1"/>
        <v>2</v>
      </c>
      <c r="P100" s="32">
        <v>91</v>
      </c>
      <c r="Q100" s="103">
        <v>80</v>
      </c>
      <c r="AB100" s="11">
        <f t="shared" si="2"/>
        <v>0</v>
      </c>
      <c r="AC100" s="11">
        <f t="shared" si="3"/>
        <v>0</v>
      </c>
    </row>
    <row r="101" spans="1:29" ht="12.75">
      <c r="A101" s="38" t="s">
        <v>455</v>
      </c>
      <c r="B101" s="15" t="s">
        <v>42</v>
      </c>
      <c r="D101" s="92">
        <f t="shared" si="0"/>
        <v>47</v>
      </c>
      <c r="E101" s="11">
        <f t="shared" si="1"/>
        <v>2</v>
      </c>
      <c r="N101" s="32">
        <v>33</v>
      </c>
      <c r="O101" s="103"/>
      <c r="P101" s="103">
        <v>61</v>
      </c>
      <c r="AB101" s="11">
        <f t="shared" si="2"/>
        <v>0</v>
      </c>
      <c r="AC101" s="11">
        <f t="shared" si="3"/>
        <v>0</v>
      </c>
    </row>
    <row r="102" spans="1:29" ht="12.75">
      <c r="A102" s="18" t="s">
        <v>320</v>
      </c>
      <c r="B102" s="11" t="s">
        <v>26</v>
      </c>
      <c r="D102" s="92">
        <f t="shared" si="0"/>
        <v>21.666666666666668</v>
      </c>
      <c r="E102" s="11">
        <f t="shared" si="1"/>
        <v>3</v>
      </c>
      <c r="L102" s="32">
        <v>22</v>
      </c>
      <c r="M102" s="103"/>
      <c r="N102" s="103">
        <v>31</v>
      </c>
      <c r="O102" s="103"/>
      <c r="P102" s="103"/>
      <c r="Q102" s="103">
        <v>12</v>
      </c>
      <c r="AB102" s="11">
        <f t="shared" si="2"/>
        <v>0</v>
      </c>
      <c r="AC102" s="11">
        <f t="shared" si="3"/>
        <v>0</v>
      </c>
    </row>
    <row r="103" spans="1:29" ht="12.75">
      <c r="A103" s="18" t="s">
        <v>724</v>
      </c>
      <c r="B103" s="11" t="s">
        <v>593</v>
      </c>
      <c r="D103" s="92">
        <f t="shared" si="0"/>
        <v>48.2</v>
      </c>
      <c r="E103" s="11">
        <f t="shared" si="1"/>
        <v>5</v>
      </c>
      <c r="R103" s="32">
        <v>41</v>
      </c>
      <c r="S103" s="103">
        <v>33</v>
      </c>
      <c r="T103" s="103">
        <v>34</v>
      </c>
      <c r="U103" s="103">
        <v>49</v>
      </c>
      <c r="V103" s="103"/>
      <c r="W103" s="103"/>
      <c r="X103" s="103">
        <v>84</v>
      </c>
      <c r="AB103" s="11">
        <f t="shared" si="2"/>
        <v>0</v>
      </c>
      <c r="AC103" s="11">
        <f t="shared" si="3"/>
        <v>0</v>
      </c>
    </row>
    <row r="104" spans="1:29" ht="12.75">
      <c r="A104" s="18" t="s">
        <v>41</v>
      </c>
      <c r="B104" s="11" t="s">
        <v>31</v>
      </c>
      <c r="D104" s="92">
        <f t="shared" si="0"/>
        <v>9</v>
      </c>
      <c r="E104" s="11">
        <f t="shared" si="1"/>
        <v>1</v>
      </c>
      <c r="F104" s="92">
        <v>9</v>
      </c>
      <c r="AB104" s="11">
        <f t="shared" si="2"/>
        <v>0</v>
      </c>
      <c r="AC104" s="11">
        <f t="shared" si="3"/>
        <v>1</v>
      </c>
    </row>
    <row r="105" spans="1:29" ht="12.75">
      <c r="A105" s="18" t="s">
        <v>710</v>
      </c>
      <c r="B105" s="11" t="s">
        <v>26</v>
      </c>
      <c r="D105" s="92">
        <f t="shared" si="0"/>
        <v>38</v>
      </c>
      <c r="E105" s="11">
        <f t="shared" si="1"/>
        <v>2</v>
      </c>
      <c r="R105" s="32">
        <v>8</v>
      </c>
      <c r="S105" s="103"/>
      <c r="T105" s="103"/>
      <c r="U105" s="103"/>
      <c r="V105" s="103"/>
      <c r="W105" s="103">
        <v>68</v>
      </c>
      <c r="AB105" s="11">
        <f t="shared" si="2"/>
        <v>0</v>
      </c>
      <c r="AC105" s="11">
        <f t="shared" si="3"/>
        <v>1</v>
      </c>
    </row>
    <row r="106" spans="1:29" ht="12.75">
      <c r="A106" s="18" t="s">
        <v>1121</v>
      </c>
      <c r="B106" s="11" t="s">
        <v>203</v>
      </c>
      <c r="D106" s="92">
        <f t="shared" si="0"/>
        <v>56</v>
      </c>
      <c r="E106" s="11">
        <f t="shared" si="1"/>
        <v>1</v>
      </c>
      <c r="Y106" s="55">
        <v>56</v>
      </c>
      <c r="AB106" s="11">
        <f t="shared" si="2"/>
        <v>0</v>
      </c>
      <c r="AC106" s="11">
        <f t="shared" si="3"/>
        <v>0</v>
      </c>
    </row>
    <row r="107" spans="1:29" ht="12.75">
      <c r="A107" s="18" t="s">
        <v>167</v>
      </c>
      <c r="B107" s="11" t="s">
        <v>39</v>
      </c>
      <c r="D107" s="92">
        <f t="shared" si="0"/>
        <v>16</v>
      </c>
      <c r="E107" s="11">
        <f t="shared" si="1"/>
        <v>1</v>
      </c>
      <c r="I107" s="32">
        <v>16</v>
      </c>
      <c r="AB107" s="11">
        <f t="shared" si="2"/>
        <v>0</v>
      </c>
      <c r="AC107" s="11">
        <f t="shared" si="3"/>
        <v>0</v>
      </c>
    </row>
    <row r="108" spans="1:29" ht="12.75">
      <c r="A108" s="38" t="s">
        <v>480</v>
      </c>
      <c r="B108" s="15" t="s">
        <v>26</v>
      </c>
      <c r="D108" s="92">
        <f t="shared" si="0"/>
        <v>83</v>
      </c>
      <c r="E108" s="11">
        <f t="shared" si="1"/>
        <v>1</v>
      </c>
      <c r="N108" s="32">
        <v>83</v>
      </c>
      <c r="AB108" s="11">
        <f t="shared" si="2"/>
        <v>0</v>
      </c>
      <c r="AC108" s="11">
        <f t="shared" si="3"/>
        <v>0</v>
      </c>
    </row>
    <row r="109" spans="1:29" ht="12.75">
      <c r="A109" s="18" t="s">
        <v>67</v>
      </c>
      <c r="B109" s="11" t="s">
        <v>44</v>
      </c>
      <c r="D109" s="92">
        <f t="shared" si="0"/>
        <v>23</v>
      </c>
      <c r="E109" s="11">
        <f t="shared" si="1"/>
        <v>1</v>
      </c>
      <c r="F109" s="92">
        <v>23</v>
      </c>
      <c r="AB109" s="11">
        <f t="shared" si="2"/>
        <v>0</v>
      </c>
      <c r="AC109" s="11">
        <f t="shared" si="3"/>
        <v>0</v>
      </c>
    </row>
    <row r="110" spans="1:29" ht="12.75">
      <c r="A110" s="18" t="s">
        <v>283</v>
      </c>
      <c r="B110" s="11" t="s">
        <v>30</v>
      </c>
      <c r="D110" s="92">
        <f t="shared" si="0"/>
        <v>46.5</v>
      </c>
      <c r="E110" s="11">
        <f t="shared" si="1"/>
        <v>2</v>
      </c>
      <c r="K110" s="32">
        <v>46</v>
      </c>
      <c r="L110" s="103">
        <v>47</v>
      </c>
      <c r="AB110" s="11">
        <f t="shared" si="2"/>
        <v>0</v>
      </c>
      <c r="AC110" s="11">
        <f t="shared" si="3"/>
        <v>0</v>
      </c>
    </row>
    <row r="111" spans="1:29" ht="12.75">
      <c r="A111" s="40" t="s">
        <v>924</v>
      </c>
      <c r="B111" s="20" t="s">
        <v>50</v>
      </c>
      <c r="D111" s="92">
        <f t="shared" si="0"/>
        <v>71.66666666666667</v>
      </c>
      <c r="E111" s="11">
        <f t="shared" si="1"/>
        <v>3</v>
      </c>
      <c r="U111" s="32">
        <v>82</v>
      </c>
      <c r="V111" s="103"/>
      <c r="W111" s="103">
        <v>75</v>
      </c>
      <c r="X111" s="103"/>
      <c r="Y111" s="103">
        <v>58</v>
      </c>
      <c r="AB111" s="11">
        <f t="shared" si="2"/>
        <v>0</v>
      </c>
      <c r="AC111" s="11">
        <f t="shared" si="3"/>
        <v>0</v>
      </c>
    </row>
    <row r="112" spans="1:29" ht="12.75">
      <c r="A112" s="18" t="s">
        <v>400</v>
      </c>
      <c r="B112" s="11" t="s">
        <v>50</v>
      </c>
      <c r="D112" s="92">
        <f t="shared" si="0"/>
        <v>53.333333333333336</v>
      </c>
      <c r="E112" s="11">
        <f t="shared" si="1"/>
        <v>3</v>
      </c>
      <c r="M112" s="32">
        <v>32</v>
      </c>
      <c r="N112" s="103"/>
      <c r="O112" s="103"/>
      <c r="P112" s="103"/>
      <c r="Q112" s="103"/>
      <c r="R112" s="103"/>
      <c r="S112" s="103">
        <v>49</v>
      </c>
      <c r="T112" s="103">
        <v>79</v>
      </c>
      <c r="AB112" s="11">
        <f t="shared" si="2"/>
        <v>0</v>
      </c>
      <c r="AC112" s="11">
        <f t="shared" si="3"/>
        <v>0</v>
      </c>
    </row>
    <row r="113" spans="1:29" ht="12.75">
      <c r="A113" t="s">
        <v>1285</v>
      </c>
      <c r="B113" s="4" t="s">
        <v>321</v>
      </c>
      <c r="D113" s="92">
        <f t="shared" si="0"/>
        <v>96</v>
      </c>
      <c r="E113" s="11">
        <f t="shared" si="1"/>
        <v>1</v>
      </c>
      <c r="AA113" s="102">
        <v>96</v>
      </c>
      <c r="AB113" s="11">
        <f t="shared" si="2"/>
        <v>0</v>
      </c>
      <c r="AC113" s="11">
        <f t="shared" si="3"/>
        <v>0</v>
      </c>
    </row>
    <row r="114" spans="1:29" ht="12.75">
      <c r="A114" s="18" t="s">
        <v>1130</v>
      </c>
      <c r="B114" s="11" t="s">
        <v>163</v>
      </c>
      <c r="D114" s="92">
        <f t="shared" si="0"/>
        <v>77</v>
      </c>
      <c r="E114" s="11">
        <f t="shared" si="1"/>
        <v>1</v>
      </c>
      <c r="Y114" s="32">
        <v>77</v>
      </c>
      <c r="AB114" s="11">
        <f t="shared" si="2"/>
        <v>0</v>
      </c>
      <c r="AC114" s="11">
        <f t="shared" si="3"/>
        <v>0</v>
      </c>
    </row>
    <row r="115" spans="1:29" ht="12.75">
      <c r="A115" t="s">
        <v>1289</v>
      </c>
      <c r="B115" s="4" t="s">
        <v>124</v>
      </c>
      <c r="D115" s="92">
        <f t="shared" si="0"/>
        <v>102</v>
      </c>
      <c r="E115" s="11">
        <f t="shared" si="1"/>
        <v>1</v>
      </c>
      <c r="AA115" s="102">
        <v>102</v>
      </c>
      <c r="AB115" s="11">
        <f t="shared" si="2"/>
        <v>0</v>
      </c>
      <c r="AC115" s="11">
        <f t="shared" si="3"/>
        <v>0</v>
      </c>
    </row>
    <row r="116" spans="1:29" ht="12.75">
      <c r="A116" s="18" t="s">
        <v>755</v>
      </c>
      <c r="B116" s="11" t="s">
        <v>721</v>
      </c>
      <c r="D116" s="92">
        <f t="shared" si="0"/>
        <v>98</v>
      </c>
      <c r="E116" s="11">
        <f t="shared" si="1"/>
        <v>1</v>
      </c>
      <c r="R116" s="32">
        <v>98</v>
      </c>
      <c r="AB116" s="11">
        <f t="shared" si="2"/>
        <v>0</v>
      </c>
      <c r="AC116" s="11">
        <f t="shared" si="3"/>
        <v>0</v>
      </c>
    </row>
    <row r="117" spans="1:29" ht="12.75">
      <c r="A117" s="18" t="s">
        <v>809</v>
      </c>
      <c r="B117" s="11" t="s">
        <v>44</v>
      </c>
      <c r="D117" s="92">
        <f t="shared" si="0"/>
        <v>42</v>
      </c>
      <c r="E117" s="11">
        <f t="shared" si="1"/>
        <v>2</v>
      </c>
      <c r="S117" s="32">
        <v>23</v>
      </c>
      <c r="T117" s="103"/>
      <c r="U117" s="103"/>
      <c r="V117" s="103"/>
      <c r="W117" s="103"/>
      <c r="X117" s="103">
        <v>61</v>
      </c>
      <c r="AB117" s="11">
        <f t="shared" si="2"/>
        <v>0</v>
      </c>
      <c r="AC117" s="11">
        <f t="shared" si="3"/>
        <v>0</v>
      </c>
    </row>
    <row r="118" spans="1:29" ht="12.75">
      <c r="A118" s="17" t="s">
        <v>263</v>
      </c>
      <c r="B118" s="11" t="s">
        <v>33</v>
      </c>
      <c r="C118" s="6">
        <v>1</v>
      </c>
      <c r="D118" s="92">
        <f t="shared" si="0"/>
        <v>16.333333333333332</v>
      </c>
      <c r="E118" s="11">
        <f t="shared" si="1"/>
        <v>6</v>
      </c>
      <c r="K118" s="32">
        <v>10</v>
      </c>
      <c r="L118" s="103">
        <v>5</v>
      </c>
      <c r="M118" s="103"/>
      <c r="N118" s="103">
        <v>32</v>
      </c>
      <c r="O118" s="103">
        <v>3</v>
      </c>
      <c r="P118" s="103">
        <v>15</v>
      </c>
      <c r="Q118" s="103"/>
      <c r="R118" s="103"/>
      <c r="S118" s="103"/>
      <c r="T118" s="103">
        <v>33</v>
      </c>
      <c r="AB118" s="11">
        <f t="shared" si="2"/>
        <v>2</v>
      </c>
      <c r="AC118" s="11">
        <f t="shared" si="3"/>
        <v>3</v>
      </c>
    </row>
    <row r="119" spans="1:29" ht="12.75">
      <c r="A119" s="18" t="s">
        <v>751</v>
      </c>
      <c r="B119" s="11" t="s">
        <v>128</v>
      </c>
      <c r="D119" s="92">
        <f t="shared" si="0"/>
        <v>87.8</v>
      </c>
      <c r="E119" s="11">
        <f t="shared" si="1"/>
        <v>5</v>
      </c>
      <c r="R119" s="32">
        <v>91</v>
      </c>
      <c r="S119" s="103">
        <v>74</v>
      </c>
      <c r="T119" s="103">
        <v>85</v>
      </c>
      <c r="U119" s="103">
        <v>75</v>
      </c>
      <c r="V119" s="103"/>
      <c r="W119" s="103"/>
      <c r="X119" s="103">
        <v>114</v>
      </c>
      <c r="AB119" s="11">
        <f t="shared" si="2"/>
        <v>0</v>
      </c>
      <c r="AC119" s="11">
        <f t="shared" si="3"/>
        <v>0</v>
      </c>
    </row>
    <row r="120" spans="1:29" ht="12.75">
      <c r="A120" s="18" t="s">
        <v>148</v>
      </c>
      <c r="B120" s="11" t="s">
        <v>26</v>
      </c>
      <c r="D120" s="92">
        <f t="shared" si="0"/>
        <v>38</v>
      </c>
      <c r="E120" s="11">
        <f t="shared" si="1"/>
        <v>1</v>
      </c>
      <c r="H120" s="32">
        <v>38</v>
      </c>
      <c r="AB120" s="11">
        <f t="shared" si="2"/>
        <v>0</v>
      </c>
      <c r="AC120" s="11">
        <f t="shared" si="3"/>
        <v>0</v>
      </c>
    </row>
    <row r="121" spans="1:29" ht="12.75">
      <c r="A121" s="18" t="s">
        <v>656</v>
      </c>
      <c r="B121" s="11" t="s">
        <v>26</v>
      </c>
      <c r="D121" s="92">
        <f t="shared" si="0"/>
        <v>16.333333333333332</v>
      </c>
      <c r="E121" s="11">
        <f t="shared" si="1"/>
        <v>3</v>
      </c>
      <c r="Q121" s="32">
        <v>17</v>
      </c>
      <c r="R121" s="103">
        <v>6</v>
      </c>
      <c r="Z121" s="102">
        <v>26</v>
      </c>
      <c r="AB121" s="11">
        <f t="shared" si="2"/>
        <v>0</v>
      </c>
      <c r="AC121" s="11">
        <f t="shared" si="3"/>
        <v>1</v>
      </c>
    </row>
    <row r="122" spans="1:29" ht="12.75">
      <c r="A122" s="18" t="s">
        <v>229</v>
      </c>
      <c r="B122" s="11" t="s">
        <v>31</v>
      </c>
      <c r="D122" s="92">
        <f t="shared" si="0"/>
        <v>39.25</v>
      </c>
      <c r="E122" s="11">
        <f t="shared" si="1"/>
        <v>4</v>
      </c>
      <c r="J122" s="32">
        <v>63</v>
      </c>
      <c r="K122" s="103">
        <v>19</v>
      </c>
      <c r="L122" s="103">
        <v>54</v>
      </c>
      <c r="M122" s="103">
        <v>21</v>
      </c>
      <c r="AB122" s="11">
        <f t="shared" si="2"/>
        <v>0</v>
      </c>
      <c r="AC122" s="11">
        <f t="shared" si="3"/>
        <v>0</v>
      </c>
    </row>
    <row r="123" spans="1:29" ht="12.75">
      <c r="A123" s="18" t="s">
        <v>149</v>
      </c>
      <c r="B123" s="11" t="s">
        <v>30</v>
      </c>
      <c r="D123" s="92">
        <f t="shared" si="0"/>
        <v>35.5</v>
      </c>
      <c r="E123" s="11">
        <f t="shared" si="1"/>
        <v>4</v>
      </c>
      <c r="H123" s="32">
        <v>40</v>
      </c>
      <c r="I123" s="103">
        <v>8</v>
      </c>
      <c r="J123" s="103">
        <v>46</v>
      </c>
      <c r="K123" s="103"/>
      <c r="L123" s="103">
        <v>48</v>
      </c>
      <c r="AB123" s="11">
        <f t="shared" si="2"/>
        <v>0</v>
      </c>
      <c r="AC123" s="11">
        <f t="shared" si="3"/>
        <v>1</v>
      </c>
    </row>
    <row r="124" spans="1:29" ht="12.75">
      <c r="A124" s="10" t="s">
        <v>32</v>
      </c>
      <c r="B124" s="11" t="s">
        <v>26</v>
      </c>
      <c r="C124" s="6">
        <v>3</v>
      </c>
      <c r="D124" s="92">
        <f t="shared" si="0"/>
        <v>6.285714285714286</v>
      </c>
      <c r="E124" s="11">
        <f t="shared" si="1"/>
        <v>7</v>
      </c>
      <c r="F124" s="92">
        <v>4</v>
      </c>
      <c r="G124" s="103"/>
      <c r="H124" s="103">
        <v>2</v>
      </c>
      <c r="I124" s="103">
        <v>6</v>
      </c>
      <c r="J124" s="103">
        <v>1</v>
      </c>
      <c r="K124" s="103"/>
      <c r="L124" s="103">
        <v>21</v>
      </c>
      <c r="M124" s="103"/>
      <c r="N124" s="103">
        <v>3</v>
      </c>
      <c r="O124" s="103">
        <v>7</v>
      </c>
      <c r="AB124" s="11">
        <f t="shared" si="2"/>
        <v>4</v>
      </c>
      <c r="AC124" s="11">
        <f t="shared" si="3"/>
        <v>6</v>
      </c>
    </row>
    <row r="125" spans="1:29" ht="12.75">
      <c r="A125" s="18" t="s">
        <v>210</v>
      </c>
      <c r="B125" s="11" t="s">
        <v>26</v>
      </c>
      <c r="D125" s="92">
        <f t="shared" si="0"/>
        <v>34</v>
      </c>
      <c r="E125" s="11">
        <f t="shared" si="1"/>
        <v>1</v>
      </c>
      <c r="J125" s="32">
        <v>34</v>
      </c>
      <c r="AB125" s="11">
        <f t="shared" si="2"/>
        <v>0</v>
      </c>
      <c r="AC125" s="11">
        <f t="shared" si="3"/>
        <v>0</v>
      </c>
    </row>
    <row r="126" spans="1:29" ht="12.75">
      <c r="A126" s="18" t="s">
        <v>413</v>
      </c>
      <c r="B126" s="11" t="s">
        <v>28</v>
      </c>
      <c r="D126" s="92">
        <f t="shared" si="0"/>
        <v>63</v>
      </c>
      <c r="E126" s="11">
        <f t="shared" si="1"/>
        <v>1</v>
      </c>
      <c r="M126" s="32">
        <v>63</v>
      </c>
      <c r="AB126" s="11">
        <f t="shared" si="2"/>
        <v>0</v>
      </c>
      <c r="AC126" s="11">
        <f t="shared" si="3"/>
        <v>0</v>
      </c>
    </row>
    <row r="127" spans="1:29" ht="12.75">
      <c r="A127" s="18" t="s">
        <v>219</v>
      </c>
      <c r="B127" s="11" t="s">
        <v>50</v>
      </c>
      <c r="D127" s="92">
        <f t="shared" si="0"/>
        <v>71.25</v>
      </c>
      <c r="E127" s="11">
        <f t="shared" si="1"/>
        <v>4</v>
      </c>
      <c r="J127" s="32">
        <v>49</v>
      </c>
      <c r="K127" s="103">
        <v>52</v>
      </c>
      <c r="L127" s="103">
        <v>96</v>
      </c>
      <c r="M127" s="103"/>
      <c r="N127" s="103"/>
      <c r="O127" s="103">
        <v>88</v>
      </c>
      <c r="AB127" s="11">
        <f t="shared" si="2"/>
        <v>0</v>
      </c>
      <c r="AC127" s="11">
        <f t="shared" si="3"/>
        <v>0</v>
      </c>
    </row>
    <row r="128" spans="1:29" ht="12.75">
      <c r="A128" s="18" t="s">
        <v>1070</v>
      </c>
      <c r="B128" s="11" t="s">
        <v>128</v>
      </c>
      <c r="D128" s="92">
        <f t="shared" si="0"/>
        <v>111</v>
      </c>
      <c r="E128" s="11">
        <f t="shared" si="1"/>
        <v>1</v>
      </c>
      <c r="X128" s="32">
        <v>111</v>
      </c>
      <c r="AB128" s="11">
        <f t="shared" si="2"/>
        <v>0</v>
      </c>
      <c r="AC128" s="11">
        <f t="shared" si="3"/>
        <v>0</v>
      </c>
    </row>
    <row r="129" spans="1:29" ht="12.75">
      <c r="A129" s="18" t="s">
        <v>1007</v>
      </c>
      <c r="B129" s="11" t="s">
        <v>39</v>
      </c>
      <c r="D129" s="92">
        <f t="shared" si="0"/>
        <v>97</v>
      </c>
      <c r="E129" s="11">
        <f t="shared" si="1"/>
        <v>1</v>
      </c>
      <c r="W129" s="32">
        <v>97</v>
      </c>
      <c r="AB129" s="11">
        <f t="shared" si="2"/>
        <v>0</v>
      </c>
      <c r="AC129" s="11">
        <f t="shared" si="3"/>
        <v>0</v>
      </c>
    </row>
    <row r="130" spans="1:29" ht="12.75">
      <c r="A130" s="18" t="s">
        <v>95</v>
      </c>
      <c r="B130" s="11" t="s">
        <v>44</v>
      </c>
      <c r="D130" s="92">
        <f t="shared" si="0"/>
        <v>12</v>
      </c>
      <c r="E130" s="11">
        <f t="shared" si="1"/>
        <v>1</v>
      </c>
      <c r="G130" s="32">
        <v>12</v>
      </c>
      <c r="AB130" s="11">
        <f t="shared" si="2"/>
        <v>0</v>
      </c>
      <c r="AC130" s="11">
        <f t="shared" si="3"/>
        <v>0</v>
      </c>
    </row>
    <row r="131" spans="1:29" ht="12.75">
      <c r="A131" s="18" t="s">
        <v>720</v>
      </c>
      <c r="B131" s="11" t="s">
        <v>513</v>
      </c>
      <c r="D131" s="92">
        <f t="shared" si="0"/>
        <v>22.5</v>
      </c>
      <c r="E131" s="11">
        <f t="shared" si="1"/>
        <v>2</v>
      </c>
      <c r="R131" s="32">
        <v>36</v>
      </c>
      <c r="S131" s="103">
        <v>9</v>
      </c>
      <c r="AB131" s="11">
        <f t="shared" si="2"/>
        <v>0</v>
      </c>
      <c r="AC131" s="11">
        <f t="shared" si="3"/>
        <v>1</v>
      </c>
    </row>
    <row r="132" spans="1:29" ht="12.75">
      <c r="A132" s="17" t="s">
        <v>315</v>
      </c>
      <c r="B132" s="20" t="s">
        <v>26</v>
      </c>
      <c r="C132" s="6">
        <v>1</v>
      </c>
      <c r="D132" s="92">
        <f t="shared" si="0"/>
        <v>16.333333333333332</v>
      </c>
      <c r="E132" s="11">
        <f t="shared" si="1"/>
        <v>3</v>
      </c>
      <c r="L132" s="105">
        <v>3</v>
      </c>
      <c r="M132" s="103"/>
      <c r="N132" s="103"/>
      <c r="O132" s="103">
        <v>39</v>
      </c>
      <c r="P132" s="103"/>
      <c r="Q132" s="103">
        <v>7</v>
      </c>
      <c r="AB132" s="11">
        <f t="shared" si="2"/>
        <v>1</v>
      </c>
      <c r="AC132" s="11">
        <f t="shared" si="3"/>
        <v>2</v>
      </c>
    </row>
    <row r="133" spans="1:29" ht="12.75">
      <c r="A133" s="14" t="s">
        <v>27</v>
      </c>
      <c r="B133" s="20" t="s">
        <v>26</v>
      </c>
      <c r="C133" s="6">
        <v>1</v>
      </c>
      <c r="D133" s="92">
        <f t="shared" si="0"/>
        <v>2</v>
      </c>
      <c r="E133" s="11">
        <f t="shared" si="1"/>
        <v>1</v>
      </c>
      <c r="F133" s="106">
        <v>2</v>
      </c>
      <c r="AB133" s="11">
        <f t="shared" si="2"/>
        <v>1</v>
      </c>
      <c r="AC133" s="11">
        <f t="shared" si="3"/>
        <v>1</v>
      </c>
    </row>
    <row r="134" spans="1:29" ht="12.75">
      <c r="A134" s="14" t="s">
        <v>160</v>
      </c>
      <c r="B134" s="20" t="s">
        <v>26</v>
      </c>
      <c r="C134" s="6">
        <v>1</v>
      </c>
      <c r="D134" s="92">
        <f t="shared" si="0"/>
        <v>37.4</v>
      </c>
      <c r="E134" s="11">
        <f t="shared" si="1"/>
        <v>5</v>
      </c>
      <c r="I134" s="107">
        <v>2</v>
      </c>
      <c r="J134" s="103">
        <v>31</v>
      </c>
      <c r="K134" s="103"/>
      <c r="L134" s="103">
        <v>28</v>
      </c>
      <c r="M134" s="103">
        <v>49</v>
      </c>
      <c r="N134" s="103">
        <v>77</v>
      </c>
      <c r="AB134" s="11">
        <f t="shared" si="2"/>
        <v>1</v>
      </c>
      <c r="AC134" s="11">
        <f t="shared" si="3"/>
        <v>1</v>
      </c>
    </row>
    <row r="135" spans="1:29" ht="12.75">
      <c r="A135" s="18" t="s">
        <v>415</v>
      </c>
      <c r="B135" s="11" t="s">
        <v>163</v>
      </c>
      <c r="D135" s="92">
        <f t="shared" si="0"/>
        <v>65</v>
      </c>
      <c r="E135" s="11">
        <f t="shared" si="1"/>
        <v>1</v>
      </c>
      <c r="M135" s="32">
        <v>65</v>
      </c>
      <c r="AB135" s="11">
        <f t="shared" si="2"/>
        <v>0</v>
      </c>
      <c r="AC135" s="11">
        <f t="shared" si="3"/>
        <v>0</v>
      </c>
    </row>
    <row r="136" spans="1:29" ht="12.75">
      <c r="A136" s="18" t="s">
        <v>538</v>
      </c>
      <c r="B136" s="11" t="s">
        <v>163</v>
      </c>
      <c r="D136" s="92">
        <f t="shared" si="0"/>
        <v>49.5</v>
      </c>
      <c r="E136" s="11">
        <f t="shared" si="1"/>
        <v>4</v>
      </c>
      <c r="O136" s="32">
        <v>73</v>
      </c>
      <c r="P136" s="103"/>
      <c r="Q136" s="103">
        <v>36</v>
      </c>
      <c r="R136" s="103">
        <v>49</v>
      </c>
      <c r="S136" s="103">
        <v>40</v>
      </c>
      <c r="AB136" s="11">
        <f t="shared" si="2"/>
        <v>0</v>
      </c>
      <c r="AC136" s="11">
        <f t="shared" si="3"/>
        <v>0</v>
      </c>
    </row>
    <row r="137" spans="1:29" ht="12.75">
      <c r="A137" s="18" t="s">
        <v>1335</v>
      </c>
      <c r="B137" s="11" t="s">
        <v>201</v>
      </c>
      <c r="D137" s="92">
        <f t="shared" si="0"/>
        <v>49.333333333333336</v>
      </c>
      <c r="E137" s="11">
        <f t="shared" si="1"/>
        <v>3</v>
      </c>
      <c r="Y137" s="55">
        <v>19</v>
      </c>
      <c r="Z137" s="102">
        <v>49</v>
      </c>
      <c r="AA137" s="102">
        <v>80</v>
      </c>
      <c r="AB137" s="11">
        <f t="shared" si="2"/>
        <v>0</v>
      </c>
      <c r="AC137" s="11">
        <f t="shared" si="3"/>
        <v>0</v>
      </c>
    </row>
    <row r="138" spans="1:29" ht="12.75">
      <c r="A138" s="18" t="s">
        <v>339</v>
      </c>
      <c r="B138" s="11" t="s">
        <v>46</v>
      </c>
      <c r="D138" s="92">
        <f t="shared" si="0"/>
        <v>55</v>
      </c>
      <c r="E138" s="11">
        <f t="shared" si="1"/>
        <v>2</v>
      </c>
      <c r="L138" s="32">
        <v>55</v>
      </c>
      <c r="M138" s="103"/>
      <c r="N138" s="103">
        <v>55</v>
      </c>
      <c r="AB138" s="11">
        <f t="shared" si="2"/>
        <v>0</v>
      </c>
      <c r="AC138" s="11">
        <f t="shared" si="3"/>
        <v>0</v>
      </c>
    </row>
    <row r="139" spans="1:29" ht="12.75">
      <c r="A139" s="18" t="s">
        <v>1052</v>
      </c>
      <c r="B139" s="11" t="s">
        <v>321</v>
      </c>
      <c r="D139" s="92">
        <f t="shared" si="0"/>
        <v>66</v>
      </c>
      <c r="E139" s="11">
        <f t="shared" si="1"/>
        <v>1</v>
      </c>
      <c r="X139" s="32">
        <v>66</v>
      </c>
      <c r="AB139" s="11">
        <f t="shared" si="2"/>
        <v>0</v>
      </c>
      <c r="AC139" s="11">
        <f t="shared" si="3"/>
        <v>0</v>
      </c>
    </row>
    <row r="140" spans="1:29" ht="12.75">
      <c r="A140" s="18" t="s">
        <v>864</v>
      </c>
      <c r="B140" s="11" t="s">
        <v>33</v>
      </c>
      <c r="D140" s="92">
        <f t="shared" si="0"/>
        <v>32.666666666666664</v>
      </c>
      <c r="E140" s="11">
        <f t="shared" si="1"/>
        <v>3</v>
      </c>
      <c r="T140" s="32">
        <v>52</v>
      </c>
      <c r="U140" s="103">
        <v>16</v>
      </c>
      <c r="V140" s="103">
        <v>30</v>
      </c>
      <c r="AB140" s="11">
        <f t="shared" si="2"/>
        <v>0</v>
      </c>
      <c r="AC140" s="11">
        <f t="shared" si="3"/>
        <v>0</v>
      </c>
    </row>
    <row r="141" spans="1:29" ht="12.75">
      <c r="A141" s="18" t="s">
        <v>404</v>
      </c>
      <c r="B141" s="11" t="s">
        <v>26</v>
      </c>
      <c r="D141" s="92">
        <f t="shared" si="0"/>
        <v>44</v>
      </c>
      <c r="E141" s="11">
        <f t="shared" si="1"/>
        <v>1</v>
      </c>
      <c r="M141" s="32">
        <v>44</v>
      </c>
      <c r="AB141" s="11">
        <f t="shared" si="2"/>
        <v>0</v>
      </c>
      <c r="AC141" s="11">
        <f t="shared" si="3"/>
        <v>0</v>
      </c>
    </row>
    <row r="142" spans="1:29" ht="12.75">
      <c r="A142" s="18" t="s">
        <v>867</v>
      </c>
      <c r="B142" s="11" t="s">
        <v>50</v>
      </c>
      <c r="D142" s="92">
        <f t="shared" si="0"/>
        <v>60</v>
      </c>
      <c r="E142" s="11">
        <f t="shared" si="1"/>
        <v>1</v>
      </c>
      <c r="T142" s="32">
        <v>60</v>
      </c>
      <c r="AB142" s="11">
        <f t="shared" si="2"/>
        <v>0</v>
      </c>
      <c r="AC142" s="11">
        <f t="shared" si="3"/>
        <v>0</v>
      </c>
    </row>
    <row r="143" spans="1:29" ht="12.75">
      <c r="A143" s="18" t="s">
        <v>511</v>
      </c>
      <c r="B143" s="11" t="s">
        <v>39</v>
      </c>
      <c r="D143" s="92">
        <f t="shared" si="0"/>
        <v>30.5</v>
      </c>
      <c r="E143" s="11">
        <f t="shared" si="1"/>
        <v>2</v>
      </c>
      <c r="O143" s="32">
        <v>14</v>
      </c>
      <c r="P143" s="103">
        <v>47</v>
      </c>
      <c r="AB143" s="11">
        <f t="shared" si="2"/>
        <v>0</v>
      </c>
      <c r="AC143" s="11">
        <f t="shared" si="3"/>
        <v>0</v>
      </c>
    </row>
    <row r="144" spans="1:29" ht="12.75">
      <c r="A144" s="40" t="s">
        <v>1199</v>
      </c>
      <c r="B144" s="11" t="s">
        <v>163</v>
      </c>
      <c r="D144" s="92">
        <f t="shared" si="0"/>
        <v>43</v>
      </c>
      <c r="E144" s="11">
        <f t="shared" si="1"/>
        <v>2</v>
      </c>
      <c r="Z144" s="102">
        <v>38</v>
      </c>
      <c r="AA144" s="102">
        <v>48</v>
      </c>
      <c r="AB144" s="11">
        <f t="shared" si="2"/>
        <v>0</v>
      </c>
      <c r="AC144" s="11">
        <f t="shared" si="3"/>
        <v>0</v>
      </c>
    </row>
    <row r="145" spans="1:29" ht="12.75">
      <c r="A145" s="18" t="s">
        <v>868</v>
      </c>
      <c r="B145" s="11" t="s">
        <v>201</v>
      </c>
      <c r="D145" s="92">
        <f t="shared" si="0"/>
        <v>64</v>
      </c>
      <c r="E145" s="11">
        <f t="shared" si="1"/>
        <v>1</v>
      </c>
      <c r="T145" s="32">
        <v>64</v>
      </c>
      <c r="AB145" s="11">
        <f t="shared" si="2"/>
        <v>0</v>
      </c>
      <c r="AC145" s="11">
        <f t="shared" si="3"/>
        <v>0</v>
      </c>
    </row>
    <row r="146" spans="1:29" ht="12.75">
      <c r="A146" s="18" t="s">
        <v>168</v>
      </c>
      <c r="B146" s="11" t="s">
        <v>48</v>
      </c>
      <c r="D146" s="92">
        <f t="shared" si="0"/>
        <v>21.727272727272727</v>
      </c>
      <c r="E146" s="11">
        <f t="shared" si="1"/>
        <v>11</v>
      </c>
      <c r="I146" s="32">
        <v>17</v>
      </c>
      <c r="J146" s="103">
        <v>21</v>
      </c>
      <c r="K146" s="103">
        <v>12</v>
      </c>
      <c r="L146" s="103">
        <v>12</v>
      </c>
      <c r="M146" s="103">
        <v>25</v>
      </c>
      <c r="N146" s="103">
        <v>41</v>
      </c>
      <c r="O146" s="103">
        <v>9</v>
      </c>
      <c r="P146" s="103"/>
      <c r="Q146" s="103">
        <v>35</v>
      </c>
      <c r="R146" s="103"/>
      <c r="S146" s="103">
        <v>21</v>
      </c>
      <c r="T146" s="103">
        <v>8</v>
      </c>
      <c r="U146" s="103">
        <v>38</v>
      </c>
      <c r="AB146" s="11">
        <f t="shared" si="2"/>
        <v>0</v>
      </c>
      <c r="AC146" s="11">
        <f t="shared" si="3"/>
        <v>2</v>
      </c>
    </row>
    <row r="147" spans="1:29" ht="12.75">
      <c r="A147" s="18" t="s">
        <v>542</v>
      </c>
      <c r="B147" s="11" t="s">
        <v>38</v>
      </c>
      <c r="D147" s="92">
        <f t="shared" si="0"/>
        <v>54.57142857142857</v>
      </c>
      <c r="E147" s="11">
        <f t="shared" si="1"/>
        <v>7</v>
      </c>
      <c r="O147" s="32">
        <v>80</v>
      </c>
      <c r="P147" s="103">
        <v>71</v>
      </c>
      <c r="Q147" s="103"/>
      <c r="R147" s="103">
        <v>35</v>
      </c>
      <c r="S147" s="103"/>
      <c r="T147" s="103"/>
      <c r="U147" s="103">
        <v>67</v>
      </c>
      <c r="V147" s="103"/>
      <c r="W147" s="103">
        <v>33</v>
      </c>
      <c r="X147" s="103">
        <v>30</v>
      </c>
      <c r="Y147" s="103">
        <v>66</v>
      </c>
      <c r="AB147" s="11">
        <f t="shared" si="2"/>
        <v>0</v>
      </c>
      <c r="AC147" s="11">
        <f t="shared" si="3"/>
        <v>0</v>
      </c>
    </row>
    <row r="148" spans="1:29" ht="12.75">
      <c r="A148" s="40" t="s">
        <v>1254</v>
      </c>
      <c r="B148" s="4" t="s">
        <v>44</v>
      </c>
      <c r="D148" s="92">
        <f t="shared" si="0"/>
        <v>23</v>
      </c>
      <c r="E148" s="11">
        <f t="shared" si="1"/>
        <v>1</v>
      </c>
      <c r="AA148" s="102">
        <v>23</v>
      </c>
      <c r="AB148" s="11">
        <f t="shared" si="2"/>
        <v>0</v>
      </c>
      <c r="AC148" s="11">
        <f t="shared" si="3"/>
        <v>0</v>
      </c>
    </row>
    <row r="149" spans="1:29" ht="12.75">
      <c r="A149" s="18" t="s">
        <v>1002</v>
      </c>
      <c r="B149" s="11" t="s">
        <v>48</v>
      </c>
      <c r="D149" s="92">
        <f t="shared" si="0"/>
        <v>89</v>
      </c>
      <c r="E149" s="11">
        <f t="shared" si="1"/>
        <v>1</v>
      </c>
      <c r="W149" s="32">
        <v>89</v>
      </c>
      <c r="AB149" s="11">
        <f t="shared" si="2"/>
        <v>0</v>
      </c>
      <c r="AC149" s="11">
        <f t="shared" si="3"/>
        <v>0</v>
      </c>
    </row>
    <row r="150" spans="1:29" ht="12.75">
      <c r="A150" s="18" t="s">
        <v>277</v>
      </c>
      <c r="B150" s="11" t="s">
        <v>203</v>
      </c>
      <c r="D150" s="92">
        <f t="shared" si="0"/>
        <v>40</v>
      </c>
      <c r="E150" s="11">
        <f t="shared" si="1"/>
        <v>1</v>
      </c>
      <c r="K150" s="32">
        <v>40</v>
      </c>
      <c r="AB150" s="11">
        <f t="shared" si="2"/>
        <v>0</v>
      </c>
      <c r="AC150" s="11">
        <f t="shared" si="3"/>
        <v>0</v>
      </c>
    </row>
    <row r="151" spans="1:29" ht="12.75">
      <c r="A151" s="18" t="s">
        <v>994</v>
      </c>
      <c r="B151" s="11" t="s">
        <v>201</v>
      </c>
      <c r="D151" s="92">
        <f t="shared" si="0"/>
        <v>69</v>
      </c>
      <c r="E151" s="11">
        <f t="shared" si="1"/>
        <v>1</v>
      </c>
      <c r="W151" s="32">
        <v>69</v>
      </c>
      <c r="AB151" s="11">
        <f t="shared" si="2"/>
        <v>0</v>
      </c>
      <c r="AC151" s="11">
        <f t="shared" si="3"/>
        <v>0</v>
      </c>
    </row>
    <row r="152" spans="1:29" ht="12.75">
      <c r="A152" s="18" t="s">
        <v>243</v>
      </c>
      <c r="B152" s="11" t="s">
        <v>38</v>
      </c>
      <c r="D152" s="92">
        <f t="shared" si="0"/>
        <v>78</v>
      </c>
      <c r="E152" s="11">
        <f t="shared" si="1"/>
        <v>1</v>
      </c>
      <c r="J152" s="32">
        <v>78</v>
      </c>
      <c r="AB152" s="11">
        <f t="shared" si="2"/>
        <v>0</v>
      </c>
      <c r="AC152" s="11">
        <f t="shared" si="3"/>
        <v>0</v>
      </c>
    </row>
    <row r="153" spans="1:29" ht="12.75">
      <c r="A153" s="18" t="s">
        <v>100</v>
      </c>
      <c r="B153" s="11" t="s">
        <v>44</v>
      </c>
      <c r="D153" s="92">
        <f t="shared" si="0"/>
        <v>17.5</v>
      </c>
      <c r="E153" s="11">
        <f t="shared" si="1"/>
        <v>2</v>
      </c>
      <c r="G153" s="32">
        <v>17</v>
      </c>
      <c r="H153" s="103"/>
      <c r="I153" s="103"/>
      <c r="J153" s="103"/>
      <c r="K153" s="103">
        <v>18</v>
      </c>
      <c r="AB153" s="11">
        <f t="shared" si="2"/>
        <v>0</v>
      </c>
      <c r="AC153" s="11">
        <f t="shared" si="3"/>
        <v>0</v>
      </c>
    </row>
    <row r="154" spans="1:29" ht="12.75">
      <c r="A154" t="s">
        <v>1280</v>
      </c>
      <c r="B154" s="4" t="s">
        <v>33</v>
      </c>
      <c r="D154" s="92">
        <f t="shared" si="0"/>
        <v>82</v>
      </c>
      <c r="E154" s="11">
        <f t="shared" si="1"/>
        <v>1</v>
      </c>
      <c r="AA154" s="102">
        <v>82</v>
      </c>
      <c r="AB154" s="11">
        <f t="shared" si="2"/>
        <v>0</v>
      </c>
      <c r="AC154" s="11">
        <f t="shared" si="3"/>
        <v>0</v>
      </c>
    </row>
    <row r="155" spans="1:29" ht="12.75">
      <c r="A155" s="18" t="s">
        <v>37</v>
      </c>
      <c r="B155" s="11" t="s">
        <v>38</v>
      </c>
      <c r="D155" s="92">
        <f t="shared" si="0"/>
        <v>19</v>
      </c>
      <c r="E155" s="11">
        <f t="shared" si="1"/>
        <v>2</v>
      </c>
      <c r="F155" s="92">
        <v>7</v>
      </c>
      <c r="H155" s="32">
        <v>31</v>
      </c>
      <c r="AB155" s="11">
        <f t="shared" si="2"/>
        <v>0</v>
      </c>
      <c r="AC155" s="11">
        <f t="shared" si="3"/>
        <v>1</v>
      </c>
    </row>
    <row r="156" spans="1:29" ht="12.75">
      <c r="A156" s="40" t="s">
        <v>918</v>
      </c>
      <c r="B156" s="20" t="s">
        <v>451</v>
      </c>
      <c r="D156" s="92">
        <f t="shared" si="0"/>
        <v>66.75</v>
      </c>
      <c r="E156" s="11">
        <f t="shared" si="1"/>
        <v>4</v>
      </c>
      <c r="U156" s="32">
        <v>69</v>
      </c>
      <c r="V156" s="103"/>
      <c r="W156" s="103">
        <v>77</v>
      </c>
      <c r="X156" s="103">
        <v>77</v>
      </c>
      <c r="AA156" s="102">
        <v>44</v>
      </c>
      <c r="AB156" s="11">
        <f t="shared" si="2"/>
        <v>0</v>
      </c>
      <c r="AC156" s="11">
        <f t="shared" si="3"/>
        <v>0</v>
      </c>
    </row>
    <row r="157" spans="1:29" ht="12.75">
      <c r="A157" t="s">
        <v>1169</v>
      </c>
      <c r="B157" s="11" t="s">
        <v>451</v>
      </c>
      <c r="D157" s="92">
        <f t="shared" si="0"/>
        <v>7</v>
      </c>
      <c r="E157" s="11">
        <f t="shared" si="1"/>
        <v>1</v>
      </c>
      <c r="Z157" s="102">
        <v>7</v>
      </c>
      <c r="AB157" s="11">
        <f t="shared" si="2"/>
        <v>0</v>
      </c>
      <c r="AC157" s="11">
        <f t="shared" si="3"/>
        <v>1</v>
      </c>
    </row>
    <row r="158" spans="1:29" ht="12.75">
      <c r="A158" s="18" t="s">
        <v>520</v>
      </c>
      <c r="B158" s="11" t="s">
        <v>39</v>
      </c>
      <c r="D158" s="92">
        <f t="shared" si="0"/>
        <v>40</v>
      </c>
      <c r="E158" s="11">
        <f t="shared" si="1"/>
        <v>1</v>
      </c>
      <c r="O158" s="32">
        <v>40</v>
      </c>
      <c r="AB158" s="11">
        <f t="shared" si="2"/>
        <v>0</v>
      </c>
      <c r="AC158" s="11">
        <f t="shared" si="3"/>
        <v>0</v>
      </c>
    </row>
    <row r="159" spans="1:29" ht="12.75">
      <c r="A159" s="18" t="s">
        <v>205</v>
      </c>
      <c r="B159" s="11" t="s">
        <v>26</v>
      </c>
      <c r="D159" s="92">
        <f t="shared" si="0"/>
        <v>20</v>
      </c>
      <c r="E159" s="11">
        <f t="shared" si="1"/>
        <v>1</v>
      </c>
      <c r="J159" s="32">
        <v>20</v>
      </c>
      <c r="AB159" s="11">
        <f t="shared" si="2"/>
        <v>0</v>
      </c>
      <c r="AC159" s="11">
        <f t="shared" si="3"/>
        <v>0</v>
      </c>
    </row>
    <row r="160" spans="1:29" ht="12.75">
      <c r="A160" s="18" t="s">
        <v>609</v>
      </c>
      <c r="B160" s="11" t="s">
        <v>42</v>
      </c>
      <c r="D160" s="92">
        <f t="shared" si="0"/>
        <v>68</v>
      </c>
      <c r="E160" s="11">
        <f t="shared" si="1"/>
        <v>1</v>
      </c>
      <c r="P160" s="32">
        <v>68</v>
      </c>
      <c r="AB160" s="11">
        <f t="shared" si="2"/>
        <v>0</v>
      </c>
      <c r="AC160" s="11">
        <f t="shared" si="3"/>
        <v>0</v>
      </c>
    </row>
    <row r="161" spans="1:29" ht="12.75">
      <c r="A161" s="18" t="s">
        <v>131</v>
      </c>
      <c r="B161" s="11" t="s">
        <v>31</v>
      </c>
      <c r="D161" s="92">
        <f t="shared" si="0"/>
        <v>26.666666666666668</v>
      </c>
      <c r="E161" s="11">
        <f t="shared" si="1"/>
        <v>3</v>
      </c>
      <c r="H161" s="32">
        <v>12</v>
      </c>
      <c r="I161" s="103"/>
      <c r="J161" s="103">
        <v>37</v>
      </c>
      <c r="K161" s="103"/>
      <c r="L161" s="103">
        <v>31</v>
      </c>
      <c r="AB161" s="11">
        <f t="shared" si="2"/>
        <v>0</v>
      </c>
      <c r="AC161" s="11">
        <f t="shared" si="3"/>
        <v>0</v>
      </c>
    </row>
    <row r="162" spans="1:29" ht="12.75">
      <c r="A162" s="18" t="s">
        <v>1104</v>
      </c>
      <c r="B162" s="11" t="s">
        <v>26</v>
      </c>
      <c r="D162" s="92">
        <f t="shared" si="0"/>
        <v>9.5</v>
      </c>
      <c r="E162" s="11">
        <f t="shared" si="1"/>
        <v>2</v>
      </c>
      <c r="Y162" s="55">
        <v>4</v>
      </c>
      <c r="AA162" s="102">
        <v>15</v>
      </c>
      <c r="AB162" s="11">
        <f t="shared" si="2"/>
        <v>1</v>
      </c>
      <c r="AC162" s="11">
        <f t="shared" si="3"/>
        <v>1</v>
      </c>
    </row>
    <row r="163" spans="1:29" ht="12.75">
      <c r="A163" s="10" t="s">
        <v>855</v>
      </c>
      <c r="B163" s="11" t="s">
        <v>26</v>
      </c>
      <c r="C163" s="6">
        <v>2</v>
      </c>
      <c r="D163" s="92">
        <f t="shared" si="0"/>
        <v>12.5</v>
      </c>
      <c r="E163" s="11">
        <f t="shared" si="1"/>
        <v>6</v>
      </c>
      <c r="T163" s="32">
        <v>7</v>
      </c>
      <c r="U163" s="103">
        <v>11</v>
      </c>
      <c r="V163" s="103">
        <v>4</v>
      </c>
      <c r="W163" s="103">
        <v>50</v>
      </c>
      <c r="X163" s="103">
        <v>2</v>
      </c>
      <c r="Y163" s="103">
        <v>1</v>
      </c>
      <c r="AB163" s="11">
        <f t="shared" si="2"/>
        <v>3</v>
      </c>
      <c r="AC163" s="11">
        <f t="shared" si="3"/>
        <v>4</v>
      </c>
    </row>
    <row r="164" spans="1:29" ht="12.75">
      <c r="A164" s="18" t="s">
        <v>217</v>
      </c>
      <c r="B164" s="11" t="s">
        <v>44</v>
      </c>
      <c r="D164" s="92">
        <f t="shared" si="0"/>
        <v>42.5</v>
      </c>
      <c r="E164" s="11">
        <f t="shared" si="1"/>
        <v>2</v>
      </c>
      <c r="J164" s="32">
        <v>47</v>
      </c>
      <c r="K164" s="103">
        <v>38</v>
      </c>
      <c r="AB164" s="11">
        <f t="shared" si="2"/>
        <v>0</v>
      </c>
      <c r="AC164" s="11">
        <f t="shared" si="3"/>
        <v>0</v>
      </c>
    </row>
    <row r="165" spans="1:29" ht="12.75">
      <c r="A165" s="18" t="s">
        <v>146</v>
      </c>
      <c r="B165" s="11" t="s">
        <v>44</v>
      </c>
      <c r="D165" s="92">
        <f t="shared" si="0"/>
        <v>34</v>
      </c>
      <c r="E165" s="11">
        <f t="shared" si="1"/>
        <v>1</v>
      </c>
      <c r="H165" s="32">
        <v>34</v>
      </c>
      <c r="AB165" s="11">
        <f t="shared" si="2"/>
        <v>0</v>
      </c>
      <c r="AC165" s="11">
        <f t="shared" si="3"/>
        <v>0</v>
      </c>
    </row>
    <row r="166" spans="1:29" ht="12.75">
      <c r="A166" s="18" t="s">
        <v>161</v>
      </c>
      <c r="B166" s="11" t="s">
        <v>1336</v>
      </c>
      <c r="D166" s="92">
        <f t="shared" si="0"/>
        <v>21</v>
      </c>
      <c r="E166" s="11">
        <f t="shared" si="1"/>
        <v>5</v>
      </c>
      <c r="I166" s="32">
        <v>4</v>
      </c>
      <c r="J166" s="103"/>
      <c r="K166" s="103">
        <v>14</v>
      </c>
      <c r="L166" s="103">
        <v>10</v>
      </c>
      <c r="M166" s="103">
        <v>16</v>
      </c>
      <c r="N166" s="103">
        <v>61</v>
      </c>
      <c r="AB166" s="11">
        <f t="shared" si="2"/>
        <v>1</v>
      </c>
      <c r="AC166" s="11">
        <f t="shared" si="3"/>
        <v>2</v>
      </c>
    </row>
    <row r="167" spans="1:29" ht="12.75">
      <c r="A167" s="18" t="s">
        <v>225</v>
      </c>
      <c r="B167" s="11" t="s">
        <v>38</v>
      </c>
      <c r="D167" s="92">
        <f t="shared" si="0"/>
        <v>49</v>
      </c>
      <c r="E167" s="11">
        <f t="shared" si="1"/>
        <v>2</v>
      </c>
      <c r="J167" s="32">
        <v>59</v>
      </c>
      <c r="K167" s="103">
        <v>39</v>
      </c>
      <c r="AB167" s="11">
        <f t="shared" si="2"/>
        <v>0</v>
      </c>
      <c r="AC167" s="11">
        <f t="shared" si="3"/>
        <v>0</v>
      </c>
    </row>
    <row r="168" spans="1:29" ht="12.75">
      <c r="A168" s="18" t="s">
        <v>323</v>
      </c>
      <c r="B168" s="11" t="s">
        <v>39</v>
      </c>
      <c r="D168" s="92">
        <f t="shared" si="0"/>
        <v>25</v>
      </c>
      <c r="E168" s="11">
        <f t="shared" si="1"/>
        <v>1</v>
      </c>
      <c r="L168" s="32">
        <v>25</v>
      </c>
      <c r="AB168" s="11">
        <f t="shared" si="2"/>
        <v>0</v>
      </c>
      <c r="AC168" s="11">
        <f t="shared" si="3"/>
        <v>0</v>
      </c>
    </row>
    <row r="169" spans="1:29" ht="12.75">
      <c r="A169" s="18" t="s">
        <v>684</v>
      </c>
      <c r="B169" s="11" t="s">
        <v>660</v>
      </c>
      <c r="D169" s="92">
        <f t="shared" si="0"/>
        <v>67</v>
      </c>
      <c r="E169" s="11">
        <f t="shared" si="1"/>
        <v>5</v>
      </c>
      <c r="Q169" s="32">
        <v>74</v>
      </c>
      <c r="R169" s="103">
        <v>86</v>
      </c>
      <c r="S169" s="103"/>
      <c r="T169" s="103">
        <v>56</v>
      </c>
      <c r="U169" s="103">
        <v>66</v>
      </c>
      <c r="V169" s="103">
        <v>53</v>
      </c>
      <c r="AB169" s="11">
        <f t="shared" si="2"/>
        <v>0</v>
      </c>
      <c r="AC169" s="11">
        <f t="shared" si="3"/>
        <v>0</v>
      </c>
    </row>
    <row r="170" spans="1:29" ht="12.75">
      <c r="A170" t="s">
        <v>1180</v>
      </c>
      <c r="B170" s="11" t="s">
        <v>451</v>
      </c>
      <c r="D170" s="92">
        <f t="shared" si="0"/>
        <v>19</v>
      </c>
      <c r="E170" s="11">
        <f t="shared" si="1"/>
        <v>1</v>
      </c>
      <c r="Z170" s="102">
        <v>19</v>
      </c>
      <c r="AB170" s="11">
        <f t="shared" si="2"/>
        <v>0</v>
      </c>
      <c r="AC170" s="11">
        <f t="shared" si="3"/>
        <v>0</v>
      </c>
    </row>
    <row r="171" spans="1:29" ht="12.75">
      <c r="A171" s="18" t="s">
        <v>341</v>
      </c>
      <c r="B171" s="11" t="s">
        <v>44</v>
      </c>
      <c r="D171" s="92">
        <f t="shared" si="0"/>
        <v>78.5</v>
      </c>
      <c r="E171" s="11">
        <f t="shared" si="1"/>
        <v>2</v>
      </c>
      <c r="L171" s="32">
        <v>58</v>
      </c>
      <c r="M171" s="103"/>
      <c r="N171" s="103">
        <v>99</v>
      </c>
      <c r="AB171" s="11">
        <f t="shared" si="2"/>
        <v>0</v>
      </c>
      <c r="AC171" s="11">
        <f t="shared" si="3"/>
        <v>0</v>
      </c>
    </row>
    <row r="172" spans="1:29" ht="12.75">
      <c r="A172" s="18" t="s">
        <v>288</v>
      </c>
      <c r="B172" s="11" t="s">
        <v>44</v>
      </c>
      <c r="D172" s="92">
        <f t="shared" si="0"/>
        <v>77</v>
      </c>
      <c r="E172" s="11">
        <f t="shared" si="1"/>
        <v>2</v>
      </c>
      <c r="K172" s="32">
        <v>57</v>
      </c>
      <c r="L172" s="103"/>
      <c r="M172" s="103"/>
      <c r="N172" s="103"/>
      <c r="O172" s="103">
        <v>97</v>
      </c>
      <c r="AB172" s="11">
        <f t="shared" si="2"/>
        <v>0</v>
      </c>
      <c r="AC172" s="11">
        <f t="shared" si="3"/>
        <v>0</v>
      </c>
    </row>
    <row r="173" spans="1:29" ht="12.75">
      <c r="A173" s="18" t="s">
        <v>622</v>
      </c>
      <c r="B173" s="11" t="s">
        <v>39</v>
      </c>
      <c r="D173" s="92">
        <f t="shared" si="0"/>
        <v>95</v>
      </c>
      <c r="E173" s="11">
        <f t="shared" si="1"/>
        <v>1</v>
      </c>
      <c r="P173" s="32">
        <v>95</v>
      </c>
      <c r="AB173" s="11">
        <f t="shared" si="2"/>
        <v>0</v>
      </c>
      <c r="AC173" s="11">
        <f t="shared" si="3"/>
        <v>0</v>
      </c>
    </row>
    <row r="174" spans="1:29" ht="12.75">
      <c r="A174" s="18" t="s">
        <v>138</v>
      </c>
      <c r="B174" s="11" t="s">
        <v>26</v>
      </c>
      <c r="D174" s="92">
        <f t="shared" si="0"/>
        <v>32.666666666666664</v>
      </c>
      <c r="E174" s="11">
        <f t="shared" si="1"/>
        <v>3</v>
      </c>
      <c r="H174" s="32">
        <v>23</v>
      </c>
      <c r="I174" s="103"/>
      <c r="J174" s="103">
        <v>41</v>
      </c>
      <c r="K174" s="103"/>
      <c r="L174" s="103"/>
      <c r="M174" s="103"/>
      <c r="N174" s="103"/>
      <c r="O174" s="103"/>
      <c r="P174" s="103"/>
      <c r="Q174" s="103">
        <v>34</v>
      </c>
      <c r="AB174" s="11">
        <f t="shared" si="2"/>
        <v>0</v>
      </c>
      <c r="AC174" s="11">
        <f t="shared" si="3"/>
        <v>0</v>
      </c>
    </row>
    <row r="175" spans="1:29" ht="12.75">
      <c r="A175" s="18" t="s">
        <v>742</v>
      </c>
      <c r="B175" s="11" t="s">
        <v>42</v>
      </c>
      <c r="D175" s="92">
        <f t="shared" si="0"/>
        <v>78</v>
      </c>
      <c r="E175" s="11">
        <f t="shared" si="1"/>
        <v>1</v>
      </c>
      <c r="R175" s="32">
        <v>78</v>
      </c>
      <c r="AB175" s="11">
        <f t="shared" si="2"/>
        <v>0</v>
      </c>
      <c r="AC175" s="11">
        <f t="shared" si="3"/>
        <v>0</v>
      </c>
    </row>
    <row r="176" spans="1:29" ht="12.75">
      <c r="A176" s="38" t="s">
        <v>469</v>
      </c>
      <c r="B176" s="15" t="s">
        <v>30</v>
      </c>
      <c r="D176" s="92">
        <f t="shared" si="0"/>
        <v>28.142857142857142</v>
      </c>
      <c r="E176" s="11">
        <f t="shared" si="1"/>
        <v>7</v>
      </c>
      <c r="N176" s="32">
        <v>63</v>
      </c>
      <c r="O176" s="103">
        <v>27</v>
      </c>
      <c r="P176" s="103">
        <v>16</v>
      </c>
      <c r="Q176" s="103">
        <v>28</v>
      </c>
      <c r="R176" s="103">
        <v>13</v>
      </c>
      <c r="S176" s="103"/>
      <c r="T176" s="103">
        <v>43</v>
      </c>
      <c r="U176" s="103">
        <v>7</v>
      </c>
      <c r="V176" s="103"/>
      <c r="W176" s="103"/>
      <c r="X176" s="103"/>
      <c r="AB176" s="11">
        <f t="shared" si="2"/>
        <v>0</v>
      </c>
      <c r="AC176" s="11">
        <f t="shared" si="3"/>
        <v>1</v>
      </c>
    </row>
    <row r="177" spans="1:29" ht="12.75">
      <c r="A177" s="52" t="s">
        <v>905</v>
      </c>
      <c r="B177" s="20" t="s">
        <v>30</v>
      </c>
      <c r="D177" s="92">
        <f t="shared" si="0"/>
        <v>62</v>
      </c>
      <c r="E177" s="11">
        <f t="shared" si="1"/>
        <v>6</v>
      </c>
      <c r="U177" s="32">
        <v>27</v>
      </c>
      <c r="V177" s="103">
        <v>51</v>
      </c>
      <c r="W177" s="103">
        <v>67</v>
      </c>
      <c r="X177" s="103">
        <v>68</v>
      </c>
      <c r="Y177" s="103">
        <v>59</v>
      </c>
      <c r="AA177" s="102">
        <v>100</v>
      </c>
      <c r="AB177" s="11">
        <f t="shared" si="2"/>
        <v>0</v>
      </c>
      <c r="AC177" s="11">
        <f t="shared" si="3"/>
        <v>0</v>
      </c>
    </row>
    <row r="178" spans="1:29" ht="12.75">
      <c r="A178" s="52" t="s">
        <v>912</v>
      </c>
      <c r="B178" s="20" t="s">
        <v>42</v>
      </c>
      <c r="D178" s="92">
        <f t="shared" si="0"/>
        <v>53.5</v>
      </c>
      <c r="E178" s="11">
        <f t="shared" si="1"/>
        <v>2</v>
      </c>
      <c r="U178" s="32">
        <v>55</v>
      </c>
      <c r="V178" s="103">
        <v>52</v>
      </c>
      <c r="AB178" s="11">
        <f t="shared" si="2"/>
        <v>0</v>
      </c>
      <c r="AC178" s="11">
        <f t="shared" si="3"/>
        <v>0</v>
      </c>
    </row>
    <row r="179" spans="1:29" ht="12.75">
      <c r="A179" s="18" t="s">
        <v>824</v>
      </c>
      <c r="B179" s="11" t="s">
        <v>96</v>
      </c>
      <c r="D179" s="92">
        <f t="shared" si="0"/>
        <v>40.833333333333336</v>
      </c>
      <c r="E179" s="11">
        <f t="shared" si="1"/>
        <v>6</v>
      </c>
      <c r="S179" s="32">
        <v>44</v>
      </c>
      <c r="T179" s="103">
        <v>22</v>
      </c>
      <c r="U179" s="103">
        <v>24</v>
      </c>
      <c r="V179" s="103">
        <v>6</v>
      </c>
      <c r="W179" s="103">
        <v>80</v>
      </c>
      <c r="X179" s="103">
        <v>69</v>
      </c>
      <c r="AB179" s="11">
        <f t="shared" si="2"/>
        <v>0</v>
      </c>
      <c r="AC179" s="11">
        <f t="shared" si="3"/>
        <v>1</v>
      </c>
    </row>
    <row r="180" spans="1:29" ht="12.75">
      <c r="A180" s="18" t="s">
        <v>1062</v>
      </c>
      <c r="B180" s="11" t="s">
        <v>42</v>
      </c>
      <c r="D180" s="92">
        <f t="shared" si="0"/>
        <v>71</v>
      </c>
      <c r="E180" s="11">
        <f t="shared" si="1"/>
        <v>2</v>
      </c>
      <c r="X180" s="32">
        <v>96</v>
      </c>
      <c r="AA180" s="102">
        <v>46</v>
      </c>
      <c r="AB180" s="11">
        <f t="shared" si="2"/>
        <v>0</v>
      </c>
      <c r="AC180" s="11">
        <f t="shared" si="3"/>
        <v>0</v>
      </c>
    </row>
    <row r="181" spans="1:29" ht="12.75">
      <c r="A181" s="18" t="s">
        <v>356</v>
      </c>
      <c r="B181" s="11" t="s">
        <v>42</v>
      </c>
      <c r="D181" s="92">
        <f t="shared" si="0"/>
        <v>61.666666666666664</v>
      </c>
      <c r="E181" s="11">
        <f t="shared" si="1"/>
        <v>3</v>
      </c>
      <c r="L181" s="32">
        <v>83</v>
      </c>
      <c r="M181" s="103"/>
      <c r="N181" s="103">
        <v>43</v>
      </c>
      <c r="O181" s="103">
        <v>59</v>
      </c>
      <c r="AB181" s="11">
        <f t="shared" si="2"/>
        <v>0</v>
      </c>
      <c r="AC181" s="11">
        <f t="shared" si="3"/>
        <v>0</v>
      </c>
    </row>
    <row r="182" spans="1:29" ht="12.75">
      <c r="A182" s="18" t="s">
        <v>292</v>
      </c>
      <c r="B182" s="11" t="s">
        <v>201</v>
      </c>
      <c r="D182" s="92">
        <f t="shared" si="0"/>
        <v>67.33333333333333</v>
      </c>
      <c r="E182" s="11">
        <f t="shared" si="1"/>
        <v>3</v>
      </c>
      <c r="K182" s="32">
        <v>64</v>
      </c>
      <c r="L182" s="103">
        <v>79</v>
      </c>
      <c r="M182" s="103">
        <v>59</v>
      </c>
      <c r="AB182" s="11">
        <f t="shared" si="2"/>
        <v>0</v>
      </c>
      <c r="AC182" s="11">
        <f t="shared" si="3"/>
        <v>0</v>
      </c>
    </row>
    <row r="183" spans="1:29" ht="12.75">
      <c r="A183" s="18" t="s">
        <v>154</v>
      </c>
      <c r="B183" s="11" t="s">
        <v>137</v>
      </c>
      <c r="D183" s="92">
        <f t="shared" si="0"/>
        <v>40.5</v>
      </c>
      <c r="E183" s="11">
        <f t="shared" si="1"/>
        <v>2</v>
      </c>
      <c r="H183" s="32">
        <v>51</v>
      </c>
      <c r="I183" s="103">
        <v>30</v>
      </c>
      <c r="AB183" s="11">
        <f t="shared" si="2"/>
        <v>0</v>
      </c>
      <c r="AC183" s="11">
        <f t="shared" si="3"/>
        <v>0</v>
      </c>
    </row>
    <row r="184" spans="1:29" ht="12.75">
      <c r="A184" s="18" t="s">
        <v>237</v>
      </c>
      <c r="B184" s="11" t="s">
        <v>26</v>
      </c>
      <c r="D184" s="92">
        <f t="shared" si="0"/>
        <v>72</v>
      </c>
      <c r="E184" s="11">
        <f t="shared" si="1"/>
        <v>1</v>
      </c>
      <c r="J184" s="32">
        <v>72</v>
      </c>
      <c r="AB184" s="11">
        <f t="shared" si="2"/>
        <v>0</v>
      </c>
      <c r="AC184" s="11">
        <f t="shared" si="3"/>
        <v>0</v>
      </c>
    </row>
    <row r="185" spans="1:29" ht="12.75">
      <c r="A185" s="18" t="s">
        <v>515</v>
      </c>
      <c r="B185" s="11" t="s">
        <v>39</v>
      </c>
      <c r="D185" s="92">
        <f t="shared" si="0"/>
        <v>24</v>
      </c>
      <c r="E185" s="11">
        <f t="shared" si="1"/>
        <v>1</v>
      </c>
      <c r="O185" s="32">
        <v>24</v>
      </c>
      <c r="AB185" s="11">
        <f t="shared" si="2"/>
        <v>0</v>
      </c>
      <c r="AC185" s="11">
        <f t="shared" si="3"/>
        <v>0</v>
      </c>
    </row>
    <row r="186" spans="1:29" ht="12.75">
      <c r="A186" s="18" t="s">
        <v>91</v>
      </c>
      <c r="B186" s="11" t="s">
        <v>48</v>
      </c>
      <c r="D186" s="92">
        <f t="shared" si="0"/>
        <v>30.666666666666668</v>
      </c>
      <c r="E186" s="11">
        <f t="shared" si="1"/>
        <v>3</v>
      </c>
      <c r="G186" s="32">
        <v>8</v>
      </c>
      <c r="H186" s="103">
        <v>26</v>
      </c>
      <c r="I186" s="103"/>
      <c r="J186" s="103">
        <v>58</v>
      </c>
      <c r="AB186" s="11">
        <f t="shared" si="2"/>
        <v>0</v>
      </c>
      <c r="AC186" s="11">
        <f t="shared" si="3"/>
        <v>1</v>
      </c>
    </row>
    <row r="187" spans="1:29" ht="12.75">
      <c r="A187" s="62" t="s">
        <v>1214</v>
      </c>
      <c r="B187" s="11" t="s">
        <v>42</v>
      </c>
      <c r="D187" s="92">
        <f t="shared" si="0"/>
        <v>54</v>
      </c>
      <c r="E187" s="11">
        <f t="shared" si="1"/>
        <v>1</v>
      </c>
      <c r="Z187" s="102">
        <v>54</v>
      </c>
      <c r="AB187" s="11">
        <f t="shared" si="2"/>
        <v>0</v>
      </c>
      <c r="AC187" s="11">
        <f t="shared" si="3"/>
        <v>0</v>
      </c>
    </row>
    <row r="188" spans="1:29" ht="12.75">
      <c r="A188" s="18" t="s">
        <v>236</v>
      </c>
      <c r="B188" s="11" t="s">
        <v>203</v>
      </c>
      <c r="D188" s="92">
        <f t="shared" si="0"/>
        <v>35.8</v>
      </c>
      <c r="E188" s="11">
        <f t="shared" si="1"/>
        <v>5</v>
      </c>
      <c r="J188" s="32">
        <v>71</v>
      </c>
      <c r="K188" s="103">
        <v>31</v>
      </c>
      <c r="L188" s="103"/>
      <c r="M188" s="103">
        <v>45</v>
      </c>
      <c r="N188" s="103">
        <v>15</v>
      </c>
      <c r="O188" s="103">
        <v>17</v>
      </c>
      <c r="P188" s="103"/>
      <c r="AB188" s="11">
        <f t="shared" si="2"/>
        <v>0</v>
      </c>
      <c r="AC188" s="11">
        <f t="shared" si="3"/>
        <v>0</v>
      </c>
    </row>
    <row r="189" spans="1:29" ht="12.75">
      <c r="A189" s="18" t="s">
        <v>594</v>
      </c>
      <c r="B189" s="11" t="s">
        <v>130</v>
      </c>
      <c r="D189" s="92">
        <f t="shared" si="0"/>
        <v>37</v>
      </c>
      <c r="E189" s="11">
        <f t="shared" si="1"/>
        <v>1</v>
      </c>
      <c r="P189" s="32">
        <v>37</v>
      </c>
      <c r="AB189" s="11">
        <f t="shared" si="2"/>
        <v>0</v>
      </c>
      <c r="AC189" s="11">
        <f t="shared" si="3"/>
        <v>0</v>
      </c>
    </row>
    <row r="190" spans="1:29" ht="12.75">
      <c r="A190" t="s">
        <v>1291</v>
      </c>
      <c r="B190" s="4" t="s">
        <v>321</v>
      </c>
      <c r="D190" s="92">
        <f t="shared" si="0"/>
        <v>104</v>
      </c>
      <c r="E190" s="11">
        <f t="shared" si="1"/>
        <v>1</v>
      </c>
      <c r="AA190" s="102">
        <v>104</v>
      </c>
      <c r="AB190" s="11">
        <f t="shared" si="2"/>
        <v>0</v>
      </c>
      <c r="AC190" s="11">
        <f t="shared" si="3"/>
        <v>0</v>
      </c>
    </row>
    <row r="191" spans="1:29" ht="12.75">
      <c r="A191" s="62" t="s">
        <v>1210</v>
      </c>
      <c r="B191" s="11" t="s">
        <v>163</v>
      </c>
      <c r="D191" s="92">
        <f t="shared" si="0"/>
        <v>41.5</v>
      </c>
      <c r="E191" s="11">
        <f t="shared" si="1"/>
        <v>2</v>
      </c>
      <c r="Z191" s="102">
        <v>50</v>
      </c>
      <c r="AA191" s="102">
        <v>33</v>
      </c>
      <c r="AB191" s="11">
        <f t="shared" si="2"/>
        <v>0</v>
      </c>
      <c r="AC191" s="11">
        <f t="shared" si="3"/>
        <v>0</v>
      </c>
    </row>
    <row r="192" spans="1:29" ht="12.75">
      <c r="A192" s="18" t="s">
        <v>838</v>
      </c>
      <c r="B192" s="11" t="s">
        <v>163</v>
      </c>
      <c r="D192" s="92">
        <f t="shared" si="0"/>
        <v>35.25</v>
      </c>
      <c r="E192" s="11">
        <f t="shared" si="1"/>
        <v>4</v>
      </c>
      <c r="S192" s="32">
        <v>82</v>
      </c>
      <c r="T192" s="103"/>
      <c r="U192" s="103">
        <v>25</v>
      </c>
      <c r="V192" s="103">
        <v>20</v>
      </c>
      <c r="W192" s="103"/>
      <c r="X192" s="103">
        <v>14</v>
      </c>
      <c r="AB192" s="11">
        <f t="shared" si="2"/>
        <v>0</v>
      </c>
      <c r="AC192" s="11">
        <f t="shared" si="3"/>
        <v>0</v>
      </c>
    </row>
    <row r="193" spans="1:29" ht="12.75">
      <c r="A193" s="18" t="s">
        <v>516</v>
      </c>
      <c r="B193" s="11" t="s">
        <v>33</v>
      </c>
      <c r="D193" s="92">
        <f t="shared" si="0"/>
        <v>27.25</v>
      </c>
      <c r="E193" s="11">
        <f t="shared" si="1"/>
        <v>4</v>
      </c>
      <c r="O193" s="32">
        <v>29</v>
      </c>
      <c r="P193" s="103">
        <v>31</v>
      </c>
      <c r="Q193" s="103"/>
      <c r="R193" s="103">
        <v>7</v>
      </c>
      <c r="S193" s="103"/>
      <c r="T193" s="103"/>
      <c r="U193" s="103"/>
      <c r="V193" s="103">
        <v>42</v>
      </c>
      <c r="AB193" s="11">
        <f t="shared" si="2"/>
        <v>0</v>
      </c>
      <c r="AC193" s="11">
        <f t="shared" si="3"/>
        <v>1</v>
      </c>
    </row>
    <row r="194" spans="1:29" ht="12.75">
      <c r="A194" s="18" t="s">
        <v>691</v>
      </c>
      <c r="B194" s="11" t="s">
        <v>662</v>
      </c>
      <c r="D194" s="92">
        <f t="shared" si="0"/>
        <v>88.66666666666667</v>
      </c>
      <c r="E194" s="11">
        <f t="shared" si="1"/>
        <v>3</v>
      </c>
      <c r="Q194" s="32">
        <v>83</v>
      </c>
      <c r="R194" s="103"/>
      <c r="S194" s="103">
        <v>89</v>
      </c>
      <c r="T194" s="103">
        <v>94</v>
      </c>
      <c r="AB194" s="11">
        <f t="shared" si="2"/>
        <v>0</v>
      </c>
      <c r="AC194" s="11">
        <f t="shared" si="3"/>
        <v>0</v>
      </c>
    </row>
    <row r="195" spans="1:29" ht="12.75">
      <c r="A195" s="18" t="s">
        <v>214</v>
      </c>
      <c r="B195" s="11" t="s">
        <v>39</v>
      </c>
      <c r="D195" s="92">
        <f t="shared" si="0"/>
        <v>42</v>
      </c>
      <c r="E195" s="11">
        <f t="shared" si="1"/>
        <v>1</v>
      </c>
      <c r="J195" s="32">
        <v>42</v>
      </c>
      <c r="AB195" s="11">
        <f t="shared" si="2"/>
        <v>0</v>
      </c>
      <c r="AC195" s="11">
        <f t="shared" si="3"/>
        <v>0</v>
      </c>
    </row>
    <row r="196" spans="1:29" ht="12.75">
      <c r="A196" s="18" t="s">
        <v>169</v>
      </c>
      <c r="B196" s="11" t="s">
        <v>30</v>
      </c>
      <c r="D196" s="92">
        <f t="shared" si="0"/>
        <v>23.5</v>
      </c>
      <c r="E196" s="11">
        <f t="shared" si="1"/>
        <v>2</v>
      </c>
      <c r="I196" s="32">
        <v>18</v>
      </c>
      <c r="J196" s="103">
        <v>29</v>
      </c>
      <c r="AB196" s="11">
        <f t="shared" si="2"/>
        <v>0</v>
      </c>
      <c r="AC196" s="11">
        <f t="shared" si="3"/>
        <v>0</v>
      </c>
    </row>
    <row r="197" spans="1:29" ht="12.75">
      <c r="A197" s="10" t="s">
        <v>25</v>
      </c>
      <c r="B197" s="20" t="s">
        <v>26</v>
      </c>
      <c r="C197" s="6">
        <v>1</v>
      </c>
      <c r="D197" s="92">
        <f t="shared" si="0"/>
        <v>1</v>
      </c>
      <c r="E197" s="11">
        <f t="shared" si="1"/>
        <v>1</v>
      </c>
      <c r="F197" s="108">
        <v>1</v>
      </c>
      <c r="AB197" s="11">
        <f t="shared" si="2"/>
        <v>1</v>
      </c>
      <c r="AC197" s="11">
        <f t="shared" si="3"/>
        <v>1</v>
      </c>
    </row>
    <row r="198" spans="1:29" ht="12.75">
      <c r="A198" s="38" t="s">
        <v>444</v>
      </c>
      <c r="B198" s="15" t="s">
        <v>48</v>
      </c>
      <c r="D198" s="92">
        <f t="shared" si="0"/>
        <v>48.714285714285715</v>
      </c>
      <c r="E198" s="11">
        <f t="shared" si="1"/>
        <v>7</v>
      </c>
      <c r="N198" s="32">
        <v>13</v>
      </c>
      <c r="O198" s="103">
        <v>50</v>
      </c>
      <c r="P198" s="103"/>
      <c r="Q198" s="103">
        <v>42</v>
      </c>
      <c r="R198" s="103">
        <v>29</v>
      </c>
      <c r="S198" s="103">
        <v>29</v>
      </c>
      <c r="T198" s="103"/>
      <c r="U198" s="103"/>
      <c r="V198" s="103"/>
      <c r="W198" s="103"/>
      <c r="X198" s="103">
        <v>85</v>
      </c>
      <c r="AA198" s="102">
        <v>93</v>
      </c>
      <c r="AB198" s="11">
        <f t="shared" si="2"/>
        <v>0</v>
      </c>
      <c r="AC198" s="11">
        <f t="shared" si="3"/>
        <v>0</v>
      </c>
    </row>
    <row r="199" spans="1:29" ht="12.75">
      <c r="A199" s="18" t="s">
        <v>227</v>
      </c>
      <c r="B199" s="11" t="s">
        <v>44</v>
      </c>
      <c r="D199" s="92">
        <f t="shared" si="0"/>
        <v>61</v>
      </c>
      <c r="E199" s="11">
        <f t="shared" si="1"/>
        <v>1</v>
      </c>
      <c r="J199" s="32">
        <v>61</v>
      </c>
      <c r="AB199" s="11">
        <f t="shared" si="2"/>
        <v>0</v>
      </c>
      <c r="AC199" s="11">
        <f t="shared" si="3"/>
        <v>0</v>
      </c>
    </row>
    <row r="200" spans="1:29" ht="12.75">
      <c r="A200" s="18" t="s">
        <v>216</v>
      </c>
      <c r="B200" s="11" t="s">
        <v>33</v>
      </c>
      <c r="D200" s="92">
        <f t="shared" si="0"/>
        <v>44</v>
      </c>
      <c r="E200" s="11">
        <f t="shared" si="1"/>
        <v>1</v>
      </c>
      <c r="J200" s="32">
        <v>44</v>
      </c>
      <c r="AB200" s="11">
        <f t="shared" si="2"/>
        <v>0</v>
      </c>
      <c r="AC200" s="11">
        <f t="shared" si="3"/>
        <v>0</v>
      </c>
    </row>
    <row r="201" spans="1:29" ht="12.75">
      <c r="A201" s="38" t="s">
        <v>477</v>
      </c>
      <c r="B201" s="15" t="s">
        <v>450</v>
      </c>
      <c r="D201" s="92">
        <f t="shared" si="0"/>
        <v>41.75</v>
      </c>
      <c r="E201" s="11">
        <f t="shared" si="1"/>
        <v>4</v>
      </c>
      <c r="N201" s="32">
        <v>80</v>
      </c>
      <c r="O201" s="103">
        <v>26</v>
      </c>
      <c r="P201" s="103">
        <v>41</v>
      </c>
      <c r="Q201" s="103">
        <v>20</v>
      </c>
      <c r="R201" s="103"/>
      <c r="AB201" s="11">
        <f t="shared" si="2"/>
        <v>0</v>
      </c>
      <c r="AC201" s="11">
        <f t="shared" si="3"/>
        <v>0</v>
      </c>
    </row>
    <row r="202" spans="1:29" ht="12.75">
      <c r="A202" s="18" t="s">
        <v>728</v>
      </c>
      <c r="B202" s="11" t="s">
        <v>87</v>
      </c>
      <c r="D202" s="92">
        <f t="shared" si="0"/>
        <v>50</v>
      </c>
      <c r="E202" s="11">
        <f t="shared" si="1"/>
        <v>1</v>
      </c>
      <c r="R202" s="32">
        <v>50</v>
      </c>
      <c r="AB202" s="11">
        <f t="shared" si="2"/>
        <v>0</v>
      </c>
      <c r="AC202" s="11">
        <f t="shared" si="3"/>
        <v>0</v>
      </c>
    </row>
    <row r="203" spans="1:29" ht="12.75">
      <c r="A203" s="18" t="s">
        <v>652</v>
      </c>
      <c r="B203" s="11" t="s">
        <v>52</v>
      </c>
      <c r="D203" s="92">
        <f t="shared" si="0"/>
        <v>48</v>
      </c>
      <c r="E203" s="11">
        <f t="shared" si="1"/>
        <v>4</v>
      </c>
      <c r="Q203" s="32">
        <v>11</v>
      </c>
      <c r="R203" s="103">
        <v>70</v>
      </c>
      <c r="S203" s="103">
        <v>41</v>
      </c>
      <c r="T203" s="103">
        <v>70</v>
      </c>
      <c r="AB203" s="11">
        <f t="shared" si="2"/>
        <v>0</v>
      </c>
      <c r="AC203" s="11">
        <f t="shared" si="3"/>
        <v>0</v>
      </c>
    </row>
    <row r="204" spans="1:29" ht="12.75">
      <c r="A204" s="18" t="s">
        <v>1075</v>
      </c>
      <c r="B204" s="11" t="s">
        <v>87</v>
      </c>
      <c r="D204" s="92">
        <f t="shared" si="0"/>
        <v>108</v>
      </c>
      <c r="E204" s="11">
        <f t="shared" si="1"/>
        <v>2</v>
      </c>
      <c r="X204" s="32">
        <v>118</v>
      </c>
      <c r="Y204" s="103">
        <v>98</v>
      </c>
      <c r="AB204" s="11">
        <f t="shared" si="2"/>
        <v>0</v>
      </c>
      <c r="AC204" s="11">
        <f t="shared" si="3"/>
        <v>0</v>
      </c>
    </row>
    <row r="205" spans="1:29" ht="12.75">
      <c r="A205" s="18" t="s">
        <v>352</v>
      </c>
      <c r="B205" s="11" t="s">
        <v>90</v>
      </c>
      <c r="D205" s="92">
        <f t="shared" si="0"/>
        <v>78</v>
      </c>
      <c r="E205" s="11">
        <f t="shared" si="1"/>
        <v>1</v>
      </c>
      <c r="L205" s="32">
        <v>78</v>
      </c>
      <c r="AB205" s="11">
        <f t="shared" si="2"/>
        <v>0</v>
      </c>
      <c r="AC205" s="11">
        <f t="shared" si="3"/>
        <v>0</v>
      </c>
    </row>
    <row r="206" spans="1:29" ht="12.75">
      <c r="A206" s="18" t="s">
        <v>241</v>
      </c>
      <c r="B206" s="11" t="s">
        <v>96</v>
      </c>
      <c r="D206" s="92">
        <f t="shared" si="0"/>
        <v>76</v>
      </c>
      <c r="E206" s="11">
        <f t="shared" si="1"/>
        <v>1</v>
      </c>
      <c r="J206" s="32">
        <v>76</v>
      </c>
      <c r="AB206" s="11">
        <f t="shared" si="2"/>
        <v>0</v>
      </c>
      <c r="AC206" s="11">
        <f t="shared" si="3"/>
        <v>0</v>
      </c>
    </row>
    <row r="207" spans="1:29" ht="12.75">
      <c r="A207" s="18" t="s">
        <v>526</v>
      </c>
      <c r="B207" s="11" t="s">
        <v>96</v>
      </c>
      <c r="D207" s="92">
        <f t="shared" si="0"/>
        <v>19.333333333333332</v>
      </c>
      <c r="E207" s="11">
        <f t="shared" si="1"/>
        <v>6</v>
      </c>
      <c r="O207" s="32">
        <v>56</v>
      </c>
      <c r="P207" s="103"/>
      <c r="Q207" s="103"/>
      <c r="R207" s="103"/>
      <c r="S207" s="103">
        <v>11</v>
      </c>
      <c r="T207" s="103">
        <v>21</v>
      </c>
      <c r="U207" s="103">
        <v>5</v>
      </c>
      <c r="V207" s="103">
        <v>9</v>
      </c>
      <c r="W207" s="103">
        <v>14</v>
      </c>
      <c r="AB207" s="11">
        <f t="shared" si="2"/>
        <v>1</v>
      </c>
      <c r="AC207" s="11">
        <f t="shared" si="3"/>
        <v>2</v>
      </c>
    </row>
    <row r="208" spans="1:29" ht="12.75">
      <c r="A208" s="57" t="s">
        <v>1164</v>
      </c>
      <c r="B208" s="20" t="s">
        <v>96</v>
      </c>
      <c r="C208" s="6">
        <v>2</v>
      </c>
      <c r="D208" s="92">
        <f t="shared" si="0"/>
        <v>10.6</v>
      </c>
      <c r="E208" s="11">
        <f t="shared" si="1"/>
        <v>5</v>
      </c>
      <c r="W208" s="32">
        <v>7</v>
      </c>
      <c r="X208" s="103">
        <v>31</v>
      </c>
      <c r="Y208" s="103">
        <v>3</v>
      </c>
      <c r="Z208" s="109">
        <v>1</v>
      </c>
      <c r="AA208" s="102">
        <v>11</v>
      </c>
      <c r="AB208" s="11">
        <f t="shared" si="2"/>
        <v>2</v>
      </c>
      <c r="AC208" s="11">
        <f t="shared" si="3"/>
        <v>3</v>
      </c>
    </row>
    <row r="209" spans="1:29" ht="12.75">
      <c r="A209" s="38" t="s">
        <v>456</v>
      </c>
      <c r="B209" s="15" t="s">
        <v>96</v>
      </c>
      <c r="D209" s="92">
        <f t="shared" si="0"/>
        <v>35</v>
      </c>
      <c r="E209" s="11">
        <f t="shared" si="1"/>
        <v>2</v>
      </c>
      <c r="N209" s="32">
        <v>35</v>
      </c>
      <c r="O209" s="103"/>
      <c r="P209" s="103">
        <v>35</v>
      </c>
      <c r="AB209" s="11">
        <f t="shared" si="2"/>
        <v>0</v>
      </c>
      <c r="AC209" s="11">
        <f t="shared" si="3"/>
        <v>0</v>
      </c>
    </row>
    <row r="210" spans="1:29" ht="12.75">
      <c r="A210" s="18" t="s">
        <v>546</v>
      </c>
      <c r="B210" s="11" t="s">
        <v>96</v>
      </c>
      <c r="D210" s="92">
        <f t="shared" si="0"/>
        <v>91</v>
      </c>
      <c r="E210" s="11">
        <f t="shared" si="1"/>
        <v>1</v>
      </c>
      <c r="O210" s="32">
        <v>91</v>
      </c>
      <c r="AB210" s="11">
        <f t="shared" si="2"/>
        <v>0</v>
      </c>
      <c r="AC210" s="11">
        <f t="shared" si="3"/>
        <v>0</v>
      </c>
    </row>
    <row r="211" spans="1:29" ht="12.75">
      <c r="A211" s="18" t="s">
        <v>552</v>
      </c>
      <c r="B211" s="11" t="s">
        <v>321</v>
      </c>
      <c r="D211" s="92">
        <f t="shared" si="0"/>
        <v>100</v>
      </c>
      <c r="E211" s="11">
        <f t="shared" si="1"/>
        <v>1</v>
      </c>
      <c r="O211" s="32">
        <v>100</v>
      </c>
      <c r="AB211" s="11">
        <f t="shared" si="2"/>
        <v>0</v>
      </c>
      <c r="AC211" s="11">
        <f t="shared" si="3"/>
        <v>0</v>
      </c>
    </row>
    <row r="212" spans="1:29" ht="12.75">
      <c r="A212" s="18" t="s">
        <v>204</v>
      </c>
      <c r="B212" s="11" t="s">
        <v>26</v>
      </c>
      <c r="D212" s="92">
        <f t="shared" si="0"/>
        <v>19</v>
      </c>
      <c r="E212" s="11">
        <f t="shared" si="1"/>
        <v>1</v>
      </c>
      <c r="J212" s="32">
        <v>19</v>
      </c>
      <c r="AB212" s="11">
        <f t="shared" si="2"/>
        <v>0</v>
      </c>
      <c r="AC212" s="11">
        <f t="shared" si="3"/>
        <v>0</v>
      </c>
    </row>
    <row r="213" spans="1:29" ht="12.75">
      <c r="A213" s="18" t="s">
        <v>514</v>
      </c>
      <c r="B213" s="11" t="s">
        <v>31</v>
      </c>
      <c r="D213" s="92">
        <f t="shared" si="0"/>
        <v>30.5</v>
      </c>
      <c r="E213" s="11">
        <f t="shared" si="1"/>
        <v>4</v>
      </c>
      <c r="O213" s="32">
        <v>21</v>
      </c>
      <c r="P213" s="103">
        <v>29</v>
      </c>
      <c r="Q213" s="103"/>
      <c r="R213" s="103">
        <v>46</v>
      </c>
      <c r="S213" s="103"/>
      <c r="T213" s="103"/>
      <c r="U213" s="103">
        <v>26</v>
      </c>
      <c r="AB213" s="11">
        <f t="shared" si="2"/>
        <v>0</v>
      </c>
      <c r="AC213" s="11">
        <f t="shared" si="3"/>
        <v>0</v>
      </c>
    </row>
    <row r="214" spans="1:29" ht="12.75">
      <c r="A214" s="18" t="s">
        <v>332</v>
      </c>
      <c r="B214" s="11" t="s">
        <v>1337</v>
      </c>
      <c r="D214" s="92">
        <f t="shared" si="0"/>
        <v>44.6</v>
      </c>
      <c r="E214" s="11">
        <f t="shared" si="1"/>
        <v>5</v>
      </c>
      <c r="L214" s="32">
        <v>43</v>
      </c>
      <c r="M214" s="103">
        <v>29</v>
      </c>
      <c r="N214" s="103">
        <v>42</v>
      </c>
      <c r="O214" s="103">
        <v>76</v>
      </c>
      <c r="P214" s="103">
        <v>33</v>
      </c>
      <c r="AB214" s="11">
        <f t="shared" si="2"/>
        <v>0</v>
      </c>
      <c r="AC214" s="11">
        <f t="shared" si="3"/>
        <v>0</v>
      </c>
    </row>
    <row r="215" spans="1:29" ht="12.75">
      <c r="A215" s="18" t="s">
        <v>1004</v>
      </c>
      <c r="B215" s="11" t="s">
        <v>660</v>
      </c>
      <c r="D215" s="92">
        <f t="shared" si="0"/>
        <v>98.5</v>
      </c>
      <c r="E215" s="11">
        <f t="shared" si="1"/>
        <v>2</v>
      </c>
      <c r="W215" s="32">
        <v>93</v>
      </c>
      <c r="X215" s="103">
        <v>104</v>
      </c>
      <c r="AB215" s="11">
        <f t="shared" si="2"/>
        <v>0</v>
      </c>
      <c r="AC215" s="11">
        <f t="shared" si="3"/>
        <v>0</v>
      </c>
    </row>
    <row r="216" spans="1:29" ht="12.75">
      <c r="A216" s="18" t="s">
        <v>793</v>
      </c>
      <c r="B216" s="11" t="s">
        <v>28</v>
      </c>
      <c r="D216" s="92">
        <f t="shared" si="0"/>
        <v>12</v>
      </c>
      <c r="E216" s="11">
        <f t="shared" si="1"/>
        <v>1</v>
      </c>
      <c r="S216" s="32">
        <v>12</v>
      </c>
      <c r="AB216" s="11">
        <f t="shared" si="2"/>
        <v>0</v>
      </c>
      <c r="AC216" s="11">
        <f t="shared" si="3"/>
        <v>0</v>
      </c>
    </row>
    <row r="217" spans="1:29" ht="12.75">
      <c r="A217" s="18" t="s">
        <v>269</v>
      </c>
      <c r="B217" s="11" t="s">
        <v>44</v>
      </c>
      <c r="D217" s="92">
        <f t="shared" si="0"/>
        <v>23</v>
      </c>
      <c r="E217" s="11">
        <f t="shared" si="1"/>
        <v>1</v>
      </c>
      <c r="K217" s="32">
        <v>23</v>
      </c>
      <c r="AB217" s="11">
        <f t="shared" si="2"/>
        <v>0</v>
      </c>
      <c r="AC217" s="11">
        <f t="shared" si="3"/>
        <v>0</v>
      </c>
    </row>
    <row r="218" spans="1:29" ht="12.75">
      <c r="A218" s="18" t="s">
        <v>725</v>
      </c>
      <c r="B218" s="11" t="s">
        <v>321</v>
      </c>
      <c r="D218" s="92">
        <f t="shared" si="0"/>
        <v>69</v>
      </c>
      <c r="E218" s="11">
        <f t="shared" si="1"/>
        <v>2</v>
      </c>
      <c r="R218" s="32">
        <v>43</v>
      </c>
      <c r="S218" s="103"/>
      <c r="T218" s="103">
        <v>95</v>
      </c>
      <c r="AB218" s="11">
        <f t="shared" si="2"/>
        <v>0</v>
      </c>
      <c r="AC218" s="11">
        <f t="shared" si="3"/>
        <v>0</v>
      </c>
    </row>
    <row r="219" spans="1:29" ht="12.75">
      <c r="A219" s="18" t="s">
        <v>659</v>
      </c>
      <c r="B219" s="11" t="s">
        <v>203</v>
      </c>
      <c r="D219" s="92">
        <f t="shared" si="0"/>
        <v>27</v>
      </c>
      <c r="E219" s="11">
        <f t="shared" si="1"/>
        <v>1</v>
      </c>
      <c r="Q219" s="32">
        <v>27</v>
      </c>
      <c r="AB219" s="11">
        <f t="shared" si="2"/>
        <v>0</v>
      </c>
      <c r="AC219" s="11">
        <f t="shared" si="3"/>
        <v>0</v>
      </c>
    </row>
    <row r="220" spans="1:29" ht="12.75">
      <c r="A220" s="18" t="s">
        <v>418</v>
      </c>
      <c r="B220" s="11" t="s">
        <v>50</v>
      </c>
      <c r="D220" s="92">
        <f t="shared" si="0"/>
        <v>71</v>
      </c>
      <c r="E220" s="11">
        <f t="shared" si="1"/>
        <v>1</v>
      </c>
      <c r="M220" s="32">
        <v>71</v>
      </c>
      <c r="AB220" s="11">
        <f t="shared" si="2"/>
        <v>0</v>
      </c>
      <c r="AC220" s="11">
        <f t="shared" si="3"/>
        <v>0</v>
      </c>
    </row>
    <row r="221" spans="1:29" ht="12.75">
      <c r="A221" s="18" t="s">
        <v>218</v>
      </c>
      <c r="B221" s="11" t="s">
        <v>128</v>
      </c>
      <c r="D221" s="92">
        <f t="shared" si="0"/>
        <v>48</v>
      </c>
      <c r="E221" s="11">
        <f t="shared" si="1"/>
        <v>1</v>
      </c>
      <c r="J221" s="32">
        <v>48</v>
      </c>
      <c r="AB221" s="11">
        <f t="shared" si="2"/>
        <v>0</v>
      </c>
      <c r="AC221" s="11">
        <f t="shared" si="3"/>
        <v>0</v>
      </c>
    </row>
    <row r="222" spans="1:29" ht="12.75">
      <c r="A222" s="18" t="s">
        <v>619</v>
      </c>
      <c r="B222" s="11" t="s">
        <v>591</v>
      </c>
      <c r="D222" s="92">
        <f t="shared" si="0"/>
        <v>92</v>
      </c>
      <c r="E222" s="11">
        <f t="shared" si="1"/>
        <v>1</v>
      </c>
      <c r="P222" s="32">
        <v>92</v>
      </c>
      <c r="AB222" s="11">
        <f t="shared" si="2"/>
        <v>0</v>
      </c>
      <c r="AC222" s="11">
        <f t="shared" si="3"/>
        <v>0</v>
      </c>
    </row>
    <row r="223" spans="1:29" ht="12.75">
      <c r="A223" s="40" t="s">
        <v>1264</v>
      </c>
      <c r="B223" s="4" t="s">
        <v>584</v>
      </c>
      <c r="D223" s="92">
        <f t="shared" si="0"/>
        <v>42</v>
      </c>
      <c r="E223" s="11">
        <f t="shared" si="1"/>
        <v>1</v>
      </c>
      <c r="AA223" s="102">
        <v>42</v>
      </c>
      <c r="AB223" s="11">
        <f t="shared" si="2"/>
        <v>0</v>
      </c>
      <c r="AC223" s="11">
        <f t="shared" si="3"/>
        <v>0</v>
      </c>
    </row>
    <row r="224" spans="1:29" ht="12.75">
      <c r="A224" s="18" t="s">
        <v>860</v>
      </c>
      <c r="B224" s="11" t="s">
        <v>33</v>
      </c>
      <c r="D224" s="92">
        <f t="shared" si="0"/>
        <v>26.666666666666668</v>
      </c>
      <c r="E224" s="11">
        <f t="shared" si="1"/>
        <v>3</v>
      </c>
      <c r="T224" s="32">
        <v>44</v>
      </c>
      <c r="U224" s="103">
        <v>8</v>
      </c>
      <c r="V224" s="103">
        <v>28</v>
      </c>
      <c r="AB224" s="11">
        <f t="shared" si="2"/>
        <v>0</v>
      </c>
      <c r="AC224" s="11">
        <f t="shared" si="3"/>
        <v>1</v>
      </c>
    </row>
    <row r="225" spans="1:29" ht="12.75">
      <c r="A225" s="18" t="s">
        <v>211</v>
      </c>
      <c r="B225" s="11" t="s">
        <v>124</v>
      </c>
      <c r="D225" s="92">
        <f t="shared" si="0"/>
        <v>35</v>
      </c>
      <c r="E225" s="11">
        <f t="shared" si="1"/>
        <v>1</v>
      </c>
      <c r="J225" s="32">
        <v>35</v>
      </c>
      <c r="AB225" s="11">
        <f t="shared" si="2"/>
        <v>0</v>
      </c>
      <c r="AC225" s="11">
        <f t="shared" si="3"/>
        <v>0</v>
      </c>
    </row>
    <row r="226" spans="1:29" ht="12.75">
      <c r="A226" s="17" t="s">
        <v>533</v>
      </c>
      <c r="B226" s="11" t="s">
        <v>28</v>
      </c>
      <c r="C226" s="6">
        <v>1</v>
      </c>
      <c r="D226" s="92">
        <f t="shared" si="0"/>
        <v>24.9</v>
      </c>
      <c r="E226" s="11">
        <f t="shared" si="1"/>
        <v>10</v>
      </c>
      <c r="O226" s="32">
        <v>68</v>
      </c>
      <c r="P226" s="103">
        <v>13</v>
      </c>
      <c r="Q226" s="103">
        <v>19</v>
      </c>
      <c r="R226" s="103">
        <v>11</v>
      </c>
      <c r="S226" s="103">
        <v>35</v>
      </c>
      <c r="T226" s="103">
        <v>4</v>
      </c>
      <c r="U226" s="103">
        <v>3</v>
      </c>
      <c r="V226" s="103">
        <v>18</v>
      </c>
      <c r="W226" s="103">
        <v>43</v>
      </c>
      <c r="X226" s="103">
        <v>35</v>
      </c>
      <c r="AB226" s="11">
        <f t="shared" si="2"/>
        <v>2</v>
      </c>
      <c r="AC226" s="11">
        <f t="shared" si="3"/>
        <v>2</v>
      </c>
    </row>
    <row r="227" spans="1:29" ht="12.75">
      <c r="A227" s="18" t="s">
        <v>330</v>
      </c>
      <c r="B227" s="11" t="s">
        <v>39</v>
      </c>
      <c r="D227" s="92">
        <f t="shared" si="0"/>
        <v>39</v>
      </c>
      <c r="E227" s="11">
        <f t="shared" si="1"/>
        <v>1</v>
      </c>
      <c r="L227" s="32">
        <v>39</v>
      </c>
      <c r="AB227" s="11">
        <f t="shared" si="2"/>
        <v>0</v>
      </c>
      <c r="AC227" s="11">
        <f t="shared" si="3"/>
        <v>0</v>
      </c>
    </row>
    <row r="228" spans="1:29" ht="12.75">
      <c r="A228" s="14" t="s">
        <v>324</v>
      </c>
      <c r="B228" s="11" t="s">
        <v>26</v>
      </c>
      <c r="C228" s="6">
        <v>1</v>
      </c>
      <c r="D228" s="92">
        <f t="shared" si="0"/>
        <v>18.833333333333332</v>
      </c>
      <c r="E228" s="11">
        <f t="shared" si="1"/>
        <v>6</v>
      </c>
      <c r="L228" s="32">
        <v>26</v>
      </c>
      <c r="M228" s="103"/>
      <c r="N228" s="103">
        <v>4</v>
      </c>
      <c r="O228" s="103"/>
      <c r="P228" s="103">
        <v>12</v>
      </c>
      <c r="Q228" s="103">
        <v>2</v>
      </c>
      <c r="R228" s="103"/>
      <c r="S228" s="103">
        <v>37</v>
      </c>
      <c r="T228" s="103"/>
      <c r="U228" s="103">
        <v>32</v>
      </c>
      <c r="AB228" s="11">
        <f t="shared" si="2"/>
        <v>2</v>
      </c>
      <c r="AC228" s="11">
        <f t="shared" si="3"/>
        <v>2</v>
      </c>
    </row>
    <row r="229" spans="1:29" ht="12.75">
      <c r="A229" s="18" t="s">
        <v>355</v>
      </c>
      <c r="B229" s="11" t="s">
        <v>39</v>
      </c>
      <c r="D229" s="92">
        <f t="shared" si="0"/>
        <v>57.8</v>
      </c>
      <c r="E229" s="11">
        <f t="shared" si="1"/>
        <v>5</v>
      </c>
      <c r="L229" s="32">
        <v>82</v>
      </c>
      <c r="M229" s="103">
        <v>22</v>
      </c>
      <c r="N229" s="103">
        <v>74</v>
      </c>
      <c r="O229" s="103">
        <v>22</v>
      </c>
      <c r="P229" s="103">
        <v>89</v>
      </c>
      <c r="AB229" s="11">
        <f t="shared" si="2"/>
        <v>0</v>
      </c>
      <c r="AC229" s="11">
        <f t="shared" si="3"/>
        <v>0</v>
      </c>
    </row>
    <row r="230" spans="1:29" ht="12.75">
      <c r="A230" s="40" t="s">
        <v>952</v>
      </c>
      <c r="B230" s="20" t="s">
        <v>33</v>
      </c>
      <c r="D230" s="92">
        <f t="shared" si="0"/>
        <v>42.6</v>
      </c>
      <c r="E230" s="11">
        <f t="shared" si="1"/>
        <v>5</v>
      </c>
      <c r="V230" s="32">
        <v>19</v>
      </c>
      <c r="W230" s="103">
        <v>53</v>
      </c>
      <c r="X230" s="103">
        <v>44</v>
      </c>
      <c r="Y230" s="103">
        <v>34</v>
      </c>
      <c r="AA230" s="102">
        <v>63</v>
      </c>
      <c r="AB230" s="11">
        <f t="shared" si="2"/>
        <v>0</v>
      </c>
      <c r="AC230" s="11">
        <f t="shared" si="3"/>
        <v>0</v>
      </c>
    </row>
    <row r="231" spans="1:29" ht="12.75">
      <c r="A231" s="18" t="s">
        <v>827</v>
      </c>
      <c r="B231" s="11" t="s">
        <v>203</v>
      </c>
      <c r="D231" s="92">
        <f t="shared" si="0"/>
        <v>54</v>
      </c>
      <c r="E231" s="11">
        <f t="shared" si="1"/>
        <v>1</v>
      </c>
      <c r="S231" s="32">
        <v>54</v>
      </c>
      <c r="AB231" s="11">
        <f t="shared" si="2"/>
        <v>0</v>
      </c>
      <c r="AC231" s="11">
        <f t="shared" si="3"/>
        <v>0</v>
      </c>
    </row>
    <row r="232" spans="1:29" ht="12.75">
      <c r="A232" s="18" t="s">
        <v>545</v>
      </c>
      <c r="B232" s="11" t="s">
        <v>52</v>
      </c>
      <c r="D232" s="92">
        <f t="shared" si="0"/>
        <v>89</v>
      </c>
      <c r="E232" s="11">
        <f t="shared" si="1"/>
        <v>1</v>
      </c>
      <c r="O232" s="32">
        <v>89</v>
      </c>
      <c r="AB232" s="11">
        <f t="shared" si="2"/>
        <v>0</v>
      </c>
      <c r="AC232" s="11">
        <f t="shared" si="3"/>
        <v>0</v>
      </c>
    </row>
    <row r="233" spans="1:29" ht="12.75">
      <c r="A233" s="38" t="s">
        <v>453</v>
      </c>
      <c r="B233" s="15" t="s">
        <v>26</v>
      </c>
      <c r="D233" s="92">
        <f t="shared" si="0"/>
        <v>18</v>
      </c>
      <c r="E233" s="11">
        <f t="shared" si="1"/>
        <v>2</v>
      </c>
      <c r="N233" s="32">
        <v>28</v>
      </c>
      <c r="O233" s="103"/>
      <c r="P233" s="103"/>
      <c r="Q233" s="103">
        <v>8</v>
      </c>
      <c r="AB233" s="11">
        <f t="shared" si="2"/>
        <v>0</v>
      </c>
      <c r="AC233" s="11">
        <f t="shared" si="3"/>
        <v>1</v>
      </c>
    </row>
    <row r="234" spans="1:29" ht="12.75">
      <c r="A234" s="18" t="s">
        <v>136</v>
      </c>
      <c r="B234" s="11" t="s">
        <v>124</v>
      </c>
      <c r="D234" s="92">
        <f t="shared" si="0"/>
        <v>41.5</v>
      </c>
      <c r="E234" s="11">
        <f t="shared" si="1"/>
        <v>2</v>
      </c>
      <c r="H234" s="32">
        <v>21</v>
      </c>
      <c r="I234" s="103"/>
      <c r="J234" s="103"/>
      <c r="K234" s="103">
        <v>62</v>
      </c>
      <c r="AB234" s="11">
        <f t="shared" si="2"/>
        <v>0</v>
      </c>
      <c r="AC234" s="11">
        <f t="shared" si="3"/>
        <v>0</v>
      </c>
    </row>
    <row r="235" spans="1:29" ht="12.75">
      <c r="A235" s="18" t="s">
        <v>235</v>
      </c>
      <c r="B235" s="11" t="s">
        <v>203</v>
      </c>
      <c r="D235" s="92">
        <f t="shared" si="0"/>
        <v>70</v>
      </c>
      <c r="E235" s="11">
        <f t="shared" si="1"/>
        <v>1</v>
      </c>
      <c r="J235" s="32">
        <v>70</v>
      </c>
      <c r="AB235" s="11">
        <f t="shared" si="2"/>
        <v>0</v>
      </c>
      <c r="AC235" s="11">
        <f t="shared" si="3"/>
        <v>0</v>
      </c>
    </row>
    <row r="236" spans="1:29" ht="12.75">
      <c r="A236" s="18" t="s">
        <v>998</v>
      </c>
      <c r="B236" s="11" t="s">
        <v>31</v>
      </c>
      <c r="D236" s="92">
        <f t="shared" si="0"/>
        <v>73</v>
      </c>
      <c r="E236" s="11">
        <f t="shared" si="1"/>
        <v>1</v>
      </c>
      <c r="W236" s="32">
        <v>73</v>
      </c>
      <c r="AB236" s="11">
        <f t="shared" si="2"/>
        <v>0</v>
      </c>
      <c r="AC236" s="11">
        <f t="shared" si="3"/>
        <v>0</v>
      </c>
    </row>
    <row r="237" spans="1:29" ht="12.75">
      <c r="A237" s="18" t="s">
        <v>112</v>
      </c>
      <c r="B237" s="20" t="s">
        <v>904</v>
      </c>
      <c r="D237" s="92">
        <f t="shared" si="0"/>
        <v>34</v>
      </c>
      <c r="E237" s="11">
        <f t="shared" si="1"/>
        <v>1</v>
      </c>
      <c r="G237" s="32">
        <v>34</v>
      </c>
      <c r="AB237" s="11">
        <f t="shared" si="2"/>
        <v>0</v>
      </c>
      <c r="AC237" s="11">
        <f t="shared" si="3"/>
        <v>0</v>
      </c>
    </row>
    <row r="238" spans="1:29" ht="12.75">
      <c r="A238" s="18" t="s">
        <v>626</v>
      </c>
      <c r="B238" s="11" t="s">
        <v>512</v>
      </c>
      <c r="D238" s="92">
        <f t="shared" si="0"/>
        <v>101</v>
      </c>
      <c r="E238" s="11">
        <f t="shared" si="1"/>
        <v>1</v>
      </c>
      <c r="P238" s="32">
        <v>101</v>
      </c>
      <c r="AB238" s="11">
        <f t="shared" si="2"/>
        <v>0</v>
      </c>
      <c r="AC238" s="11">
        <f t="shared" si="3"/>
        <v>0</v>
      </c>
    </row>
    <row r="239" spans="1:29" ht="12.75">
      <c r="A239" s="18" t="s">
        <v>290</v>
      </c>
      <c r="B239" s="11" t="s">
        <v>30</v>
      </c>
      <c r="D239" s="92">
        <f t="shared" si="0"/>
        <v>62.75</v>
      </c>
      <c r="E239" s="11">
        <f t="shared" si="1"/>
        <v>4</v>
      </c>
      <c r="K239" s="32">
        <v>59</v>
      </c>
      <c r="L239" s="103">
        <v>86</v>
      </c>
      <c r="M239" s="103"/>
      <c r="N239" s="103"/>
      <c r="O239" s="103">
        <v>48</v>
      </c>
      <c r="P239" s="103"/>
      <c r="Q239" s="103"/>
      <c r="R239" s="103"/>
      <c r="S239" s="103"/>
      <c r="T239" s="103"/>
      <c r="U239" s="103"/>
      <c r="V239" s="103"/>
      <c r="W239" s="103">
        <v>58</v>
      </c>
      <c r="AB239" s="11">
        <f t="shared" si="2"/>
        <v>0</v>
      </c>
      <c r="AC239" s="11">
        <f t="shared" si="3"/>
        <v>0</v>
      </c>
    </row>
    <row r="240" spans="1:29" ht="12.75">
      <c r="A240" s="62" t="s">
        <v>1270</v>
      </c>
      <c r="B240" s="4" t="s">
        <v>30</v>
      </c>
      <c r="D240" s="92">
        <f t="shared" si="0"/>
        <v>53</v>
      </c>
      <c r="E240" s="11">
        <f t="shared" si="1"/>
        <v>1</v>
      </c>
      <c r="AA240" s="102">
        <v>53</v>
      </c>
      <c r="AB240" s="11">
        <f t="shared" si="2"/>
        <v>0</v>
      </c>
      <c r="AC240" s="11">
        <f t="shared" si="3"/>
        <v>0</v>
      </c>
    </row>
    <row r="241" spans="1:29" ht="12.75">
      <c r="A241" s="18" t="s">
        <v>344</v>
      </c>
      <c r="B241" s="11" t="s">
        <v>203</v>
      </c>
      <c r="D241" s="92">
        <f t="shared" si="0"/>
        <v>66</v>
      </c>
      <c r="E241" s="11">
        <f t="shared" si="1"/>
        <v>1</v>
      </c>
      <c r="L241" s="32">
        <v>66</v>
      </c>
      <c r="AB241" s="11">
        <f t="shared" si="2"/>
        <v>0</v>
      </c>
      <c r="AC241" s="11">
        <f t="shared" si="3"/>
        <v>0</v>
      </c>
    </row>
    <row r="242" spans="1:29" ht="12.75">
      <c r="A242" s="18" t="s">
        <v>178</v>
      </c>
      <c r="B242" s="11" t="s">
        <v>87</v>
      </c>
      <c r="D242" s="92">
        <f t="shared" si="0"/>
        <v>54.5</v>
      </c>
      <c r="E242" s="11">
        <f t="shared" si="1"/>
        <v>2</v>
      </c>
      <c r="I242" s="32">
        <v>28</v>
      </c>
      <c r="J242" s="103">
        <v>81</v>
      </c>
      <c r="AB242" s="11">
        <f t="shared" si="2"/>
        <v>0</v>
      </c>
      <c r="AC242" s="11">
        <f t="shared" si="3"/>
        <v>0</v>
      </c>
    </row>
    <row r="243" spans="1:29" ht="12.75">
      <c r="A243" s="18" t="s">
        <v>162</v>
      </c>
      <c r="B243" s="11" t="s">
        <v>30</v>
      </c>
      <c r="D243" s="92">
        <f t="shared" si="0"/>
        <v>30.5</v>
      </c>
      <c r="E243" s="11">
        <f t="shared" si="1"/>
        <v>10</v>
      </c>
      <c r="I243" s="32">
        <v>7</v>
      </c>
      <c r="J243" s="103">
        <v>28</v>
      </c>
      <c r="K243" s="103">
        <v>9</v>
      </c>
      <c r="L243" s="103"/>
      <c r="M243" s="103">
        <v>24</v>
      </c>
      <c r="N243" s="103">
        <v>34</v>
      </c>
      <c r="O243" s="103">
        <v>12</v>
      </c>
      <c r="P243" s="103">
        <v>5</v>
      </c>
      <c r="Q243" s="103">
        <v>33</v>
      </c>
      <c r="R243" s="103"/>
      <c r="S243" s="103">
        <v>64</v>
      </c>
      <c r="T243" s="103"/>
      <c r="U243" s="103"/>
      <c r="V243" s="103"/>
      <c r="W243" s="103"/>
      <c r="X243" s="103">
        <v>89</v>
      </c>
      <c r="AB243" s="11">
        <f t="shared" si="2"/>
        <v>1</v>
      </c>
      <c r="AC243" s="11">
        <f t="shared" si="3"/>
        <v>3</v>
      </c>
    </row>
    <row r="244" spans="1:29" ht="12.75">
      <c r="A244" s="18" t="s">
        <v>296</v>
      </c>
      <c r="B244" s="11" t="s">
        <v>266</v>
      </c>
      <c r="D244" s="92">
        <f t="shared" si="0"/>
        <v>69</v>
      </c>
      <c r="E244" s="11">
        <f t="shared" si="1"/>
        <v>1</v>
      </c>
      <c r="K244" s="32">
        <v>69</v>
      </c>
      <c r="AB244" s="11">
        <f t="shared" si="2"/>
        <v>0</v>
      </c>
      <c r="AC244" s="11">
        <f t="shared" si="3"/>
        <v>0</v>
      </c>
    </row>
    <row r="245" spans="1:29" ht="12.75">
      <c r="A245" s="40" t="s">
        <v>916</v>
      </c>
      <c r="B245" s="20" t="s">
        <v>52</v>
      </c>
      <c r="D245" s="92">
        <f t="shared" si="0"/>
        <v>62</v>
      </c>
      <c r="E245" s="11">
        <f t="shared" si="1"/>
        <v>2</v>
      </c>
      <c r="U245" s="32">
        <v>64</v>
      </c>
      <c r="V245" s="103">
        <v>60</v>
      </c>
      <c r="AB245" s="11">
        <f t="shared" si="2"/>
        <v>0</v>
      </c>
      <c r="AC245" s="11">
        <f t="shared" si="3"/>
        <v>0</v>
      </c>
    </row>
    <row r="246" spans="1:29" ht="12.75">
      <c r="A246" s="18" t="s">
        <v>282</v>
      </c>
      <c r="B246" s="11" t="s">
        <v>48</v>
      </c>
      <c r="D246" s="92">
        <f t="shared" si="0"/>
        <v>33.2</v>
      </c>
      <c r="E246" s="11">
        <f t="shared" si="1"/>
        <v>5</v>
      </c>
      <c r="K246" s="32">
        <v>45</v>
      </c>
      <c r="L246" s="103"/>
      <c r="M246" s="103">
        <v>19</v>
      </c>
      <c r="N246" s="103">
        <v>25</v>
      </c>
      <c r="O246" s="103">
        <v>55</v>
      </c>
      <c r="P246" s="103">
        <v>22</v>
      </c>
      <c r="AB246" s="11">
        <f t="shared" si="2"/>
        <v>0</v>
      </c>
      <c r="AC246" s="11">
        <f t="shared" si="3"/>
        <v>0</v>
      </c>
    </row>
    <row r="247" spans="1:29" ht="12.75">
      <c r="A247" s="18" t="s">
        <v>293</v>
      </c>
      <c r="B247" s="11" t="s">
        <v>48</v>
      </c>
      <c r="D247" s="92">
        <f t="shared" si="0"/>
        <v>38.5</v>
      </c>
      <c r="E247" s="11">
        <f t="shared" si="1"/>
        <v>2</v>
      </c>
      <c r="K247" s="32">
        <v>66</v>
      </c>
      <c r="L247" s="103"/>
      <c r="M247" s="103">
        <v>11</v>
      </c>
      <c r="AB247" s="11">
        <f t="shared" si="2"/>
        <v>0</v>
      </c>
      <c r="AC247" s="11">
        <f t="shared" si="3"/>
        <v>0</v>
      </c>
    </row>
    <row r="248" spans="1:29" ht="12.75">
      <c r="A248" s="18" t="s">
        <v>1133</v>
      </c>
      <c r="B248" s="11" t="s">
        <v>1110</v>
      </c>
      <c r="D248" s="92">
        <f t="shared" si="0"/>
        <v>84</v>
      </c>
      <c r="E248" s="11">
        <f t="shared" si="1"/>
        <v>1</v>
      </c>
      <c r="Y248" s="32">
        <v>84</v>
      </c>
      <c r="AB248" s="11">
        <f t="shared" si="2"/>
        <v>0</v>
      </c>
      <c r="AC248" s="11">
        <f t="shared" si="3"/>
        <v>0</v>
      </c>
    </row>
    <row r="249" spans="1:29" ht="12.75">
      <c r="A249" s="10" t="s">
        <v>443</v>
      </c>
      <c r="B249" s="20" t="s">
        <v>33</v>
      </c>
      <c r="C249" s="6">
        <v>1</v>
      </c>
      <c r="D249" s="92">
        <f t="shared" si="0"/>
        <v>29.75</v>
      </c>
      <c r="E249" s="11">
        <f t="shared" si="1"/>
        <v>4</v>
      </c>
      <c r="N249" s="110">
        <v>1</v>
      </c>
      <c r="O249" s="103">
        <v>36</v>
      </c>
      <c r="P249" s="103">
        <v>66</v>
      </c>
      <c r="Q249" s="103">
        <v>16</v>
      </c>
      <c r="R249" s="103"/>
      <c r="AB249" s="11">
        <f t="shared" si="2"/>
        <v>1</v>
      </c>
      <c r="AC249" s="11">
        <f t="shared" si="3"/>
        <v>1</v>
      </c>
    </row>
    <row r="250" spans="1:29" ht="12.75">
      <c r="A250" s="18" t="s">
        <v>717</v>
      </c>
      <c r="B250" s="11" t="s">
        <v>33</v>
      </c>
      <c r="D250" s="92">
        <f t="shared" si="0"/>
        <v>30</v>
      </c>
      <c r="E250" s="11">
        <f t="shared" si="1"/>
        <v>1</v>
      </c>
      <c r="R250" s="32">
        <v>30</v>
      </c>
      <c r="AB250" s="11">
        <f t="shared" si="2"/>
        <v>0</v>
      </c>
      <c r="AC250" s="11">
        <f t="shared" si="3"/>
        <v>0</v>
      </c>
    </row>
    <row r="251" spans="1:29" ht="12.75">
      <c r="A251" s="18" t="s">
        <v>276</v>
      </c>
      <c r="B251" s="11" t="s">
        <v>33</v>
      </c>
      <c r="D251" s="92">
        <f t="shared" si="0"/>
        <v>27</v>
      </c>
      <c r="E251" s="11">
        <f t="shared" si="1"/>
        <v>3</v>
      </c>
      <c r="K251" s="32">
        <v>37</v>
      </c>
      <c r="L251" s="103">
        <v>37</v>
      </c>
      <c r="M251" s="103"/>
      <c r="N251" s="103">
        <v>7</v>
      </c>
      <c r="AB251" s="11">
        <f t="shared" si="2"/>
        <v>0</v>
      </c>
      <c r="AC251" s="11">
        <f t="shared" si="3"/>
        <v>1</v>
      </c>
    </row>
    <row r="252" spans="1:29" ht="12.75">
      <c r="A252" s="18" t="s">
        <v>215</v>
      </c>
      <c r="B252" s="11" t="s">
        <v>33</v>
      </c>
      <c r="D252" s="92">
        <f t="shared" si="0"/>
        <v>43</v>
      </c>
      <c r="E252" s="11">
        <f t="shared" si="1"/>
        <v>1</v>
      </c>
      <c r="J252" s="32">
        <v>43</v>
      </c>
      <c r="AB252" s="11">
        <f t="shared" si="2"/>
        <v>0</v>
      </c>
      <c r="AC252" s="11">
        <f t="shared" si="3"/>
        <v>0</v>
      </c>
    </row>
    <row r="253" spans="1:29" ht="12.75">
      <c r="A253" s="18" t="s">
        <v>665</v>
      </c>
      <c r="B253" s="11" t="s">
        <v>201</v>
      </c>
      <c r="D253" s="92">
        <f t="shared" si="0"/>
        <v>55.666666666666664</v>
      </c>
      <c r="E253" s="11">
        <f t="shared" si="1"/>
        <v>3</v>
      </c>
      <c r="Q253" s="32">
        <v>40</v>
      </c>
      <c r="R253" s="103"/>
      <c r="S253" s="103">
        <v>77</v>
      </c>
      <c r="T253" s="103"/>
      <c r="U253" s="103">
        <v>50</v>
      </c>
      <c r="AB253" s="11">
        <f t="shared" si="2"/>
        <v>0</v>
      </c>
      <c r="AC253" s="11">
        <f t="shared" si="3"/>
        <v>0</v>
      </c>
    </row>
    <row r="254" spans="1:29" ht="12.75">
      <c r="A254" s="38" t="s">
        <v>459</v>
      </c>
      <c r="B254" s="15" t="s">
        <v>201</v>
      </c>
      <c r="D254" s="92">
        <f t="shared" si="0"/>
        <v>39</v>
      </c>
      <c r="E254" s="11">
        <f t="shared" si="1"/>
        <v>1</v>
      </c>
      <c r="N254" s="32">
        <v>39</v>
      </c>
      <c r="AB254" s="11">
        <f t="shared" si="2"/>
        <v>0</v>
      </c>
      <c r="AC254" s="11">
        <f t="shared" si="3"/>
        <v>0</v>
      </c>
    </row>
    <row r="255" spans="1:29" ht="12.75">
      <c r="A255" s="18" t="s">
        <v>86</v>
      </c>
      <c r="B255" s="11" t="s">
        <v>31</v>
      </c>
      <c r="D255" s="92">
        <f t="shared" si="0"/>
        <v>4</v>
      </c>
      <c r="E255" s="11">
        <f t="shared" si="1"/>
        <v>1</v>
      </c>
      <c r="G255" s="32">
        <v>4</v>
      </c>
      <c r="AB255" s="11">
        <f t="shared" si="2"/>
        <v>1</v>
      </c>
      <c r="AC255" s="11">
        <f t="shared" si="3"/>
        <v>1</v>
      </c>
    </row>
    <row r="256" spans="1:29" ht="12.75">
      <c r="A256" s="18" t="s">
        <v>334</v>
      </c>
      <c r="B256" s="11" t="s">
        <v>26</v>
      </c>
      <c r="D256" s="92">
        <f t="shared" si="0"/>
        <v>46</v>
      </c>
      <c r="E256" s="11">
        <f t="shared" si="1"/>
        <v>1</v>
      </c>
      <c r="L256" s="32">
        <v>46</v>
      </c>
      <c r="AB256" s="11">
        <f t="shared" si="2"/>
        <v>0</v>
      </c>
      <c r="AC256" s="11">
        <f t="shared" si="3"/>
        <v>0</v>
      </c>
    </row>
    <row r="257" spans="1:29" ht="12.75">
      <c r="A257" s="18" t="s">
        <v>367</v>
      </c>
      <c r="B257" s="11" t="s">
        <v>87</v>
      </c>
      <c r="D257" s="92">
        <f t="shared" si="0"/>
        <v>87.33333333333333</v>
      </c>
      <c r="E257" s="11">
        <f t="shared" si="1"/>
        <v>3</v>
      </c>
      <c r="L257" s="32">
        <v>97</v>
      </c>
      <c r="M257" s="103">
        <v>70</v>
      </c>
      <c r="N257" s="103">
        <v>95</v>
      </c>
      <c r="AB257" s="11">
        <f t="shared" si="2"/>
        <v>0</v>
      </c>
      <c r="AC257" s="11">
        <f t="shared" si="3"/>
        <v>0</v>
      </c>
    </row>
    <row r="258" spans="1:29" ht="12.75">
      <c r="A258" s="18" t="s">
        <v>719</v>
      </c>
      <c r="B258" s="11" t="s">
        <v>46</v>
      </c>
      <c r="D258" s="92">
        <f t="shared" si="0"/>
        <v>34</v>
      </c>
      <c r="E258" s="11">
        <f t="shared" si="1"/>
        <v>1</v>
      </c>
      <c r="R258" s="32">
        <v>34</v>
      </c>
      <c r="AB258" s="11">
        <f t="shared" si="2"/>
        <v>0</v>
      </c>
      <c r="AC258" s="11">
        <f t="shared" si="3"/>
        <v>0</v>
      </c>
    </row>
    <row r="259" spans="1:29" ht="12.75">
      <c r="A259" s="18" t="s">
        <v>365</v>
      </c>
      <c r="B259" s="11" t="s">
        <v>321</v>
      </c>
      <c r="D259" s="92">
        <f t="shared" si="0"/>
        <v>93</v>
      </c>
      <c r="E259" s="11">
        <f t="shared" si="1"/>
        <v>1</v>
      </c>
      <c r="L259" s="32">
        <v>93</v>
      </c>
      <c r="AB259" s="11">
        <f t="shared" si="2"/>
        <v>0</v>
      </c>
      <c r="AC259" s="11">
        <f t="shared" si="3"/>
        <v>0</v>
      </c>
    </row>
    <row r="260" spans="1:29" ht="12.75">
      <c r="A260" s="18" t="s">
        <v>366</v>
      </c>
      <c r="B260" s="11" t="s">
        <v>96</v>
      </c>
      <c r="D260" s="92">
        <f t="shared" si="0"/>
        <v>95</v>
      </c>
      <c r="E260" s="11">
        <f t="shared" si="1"/>
        <v>1</v>
      </c>
      <c r="L260" s="32">
        <v>95</v>
      </c>
      <c r="AB260" s="11">
        <f t="shared" si="2"/>
        <v>0</v>
      </c>
      <c r="AC260" s="11">
        <f t="shared" si="3"/>
        <v>0</v>
      </c>
    </row>
    <row r="261" spans="1:29" ht="12.75">
      <c r="A261" s="17" t="s">
        <v>389</v>
      </c>
      <c r="B261" s="20" t="s">
        <v>90</v>
      </c>
      <c r="C261" s="6">
        <v>1</v>
      </c>
      <c r="D261" s="92">
        <f t="shared" si="0"/>
        <v>29</v>
      </c>
      <c r="E261" s="11">
        <f t="shared" si="1"/>
        <v>2</v>
      </c>
      <c r="M261" s="105">
        <v>3</v>
      </c>
      <c r="N261" s="103"/>
      <c r="O261" s="103"/>
      <c r="P261" s="103">
        <v>55</v>
      </c>
      <c r="AB261" s="11">
        <f t="shared" si="2"/>
        <v>1</v>
      </c>
      <c r="AC261" s="11">
        <f t="shared" si="3"/>
        <v>1</v>
      </c>
    </row>
    <row r="262" spans="1:29" ht="12.75">
      <c r="A262" s="18" t="s">
        <v>181</v>
      </c>
      <c r="B262" s="11" t="s">
        <v>35</v>
      </c>
      <c r="D262" s="92">
        <f t="shared" si="0"/>
        <v>49</v>
      </c>
      <c r="E262" s="11">
        <f t="shared" si="1"/>
        <v>2</v>
      </c>
      <c r="I262" s="32">
        <v>33</v>
      </c>
      <c r="J262" s="103"/>
      <c r="K262" s="103">
        <v>65</v>
      </c>
      <c r="AB262" s="11">
        <f t="shared" si="2"/>
        <v>0</v>
      </c>
      <c r="AC262" s="11">
        <f t="shared" si="3"/>
        <v>0</v>
      </c>
    </row>
    <row r="263" spans="1:29" ht="12.75">
      <c r="A263" s="18" t="s">
        <v>598</v>
      </c>
      <c r="B263" s="11" t="s">
        <v>48</v>
      </c>
      <c r="D263" s="92">
        <f t="shared" si="0"/>
        <v>44</v>
      </c>
      <c r="E263" s="11">
        <f t="shared" si="1"/>
        <v>1</v>
      </c>
      <c r="P263" s="32">
        <v>44</v>
      </c>
      <c r="AB263" s="11">
        <f t="shared" si="2"/>
        <v>0</v>
      </c>
      <c r="AC263" s="11">
        <f t="shared" si="3"/>
        <v>0</v>
      </c>
    </row>
    <row r="264" spans="1:29" ht="12.75">
      <c r="A264" s="111" t="s">
        <v>447</v>
      </c>
      <c r="B264" s="15" t="s">
        <v>26</v>
      </c>
      <c r="C264" s="6">
        <v>4</v>
      </c>
      <c r="D264" s="92">
        <f t="shared" si="0"/>
        <v>16.083333333333332</v>
      </c>
      <c r="E264" s="11">
        <f t="shared" si="1"/>
        <v>12</v>
      </c>
      <c r="N264" s="32">
        <v>17</v>
      </c>
      <c r="O264" s="103"/>
      <c r="P264" s="103">
        <v>3</v>
      </c>
      <c r="Q264" s="103">
        <v>1</v>
      </c>
      <c r="R264" s="103">
        <v>3</v>
      </c>
      <c r="S264" s="103">
        <v>39</v>
      </c>
      <c r="T264" s="103">
        <v>16</v>
      </c>
      <c r="U264" s="103"/>
      <c r="V264" s="103">
        <v>2</v>
      </c>
      <c r="W264" s="103">
        <v>61</v>
      </c>
      <c r="X264" s="103">
        <v>12</v>
      </c>
      <c r="Y264" s="103">
        <v>17</v>
      </c>
      <c r="Z264" s="102">
        <v>8</v>
      </c>
      <c r="AA264" s="102">
        <v>14</v>
      </c>
      <c r="AB264" s="11">
        <f t="shared" si="2"/>
        <v>4</v>
      </c>
      <c r="AC264" s="11">
        <f t="shared" si="3"/>
        <v>5</v>
      </c>
    </row>
    <row r="265" spans="1:29" ht="12.75">
      <c r="A265" s="57" t="s">
        <v>1107</v>
      </c>
      <c r="B265" s="64" t="s">
        <v>26</v>
      </c>
      <c r="C265" s="6">
        <v>1</v>
      </c>
      <c r="D265" s="92">
        <f t="shared" si="0"/>
        <v>7.666666666666667</v>
      </c>
      <c r="E265" s="11">
        <f t="shared" si="1"/>
        <v>3</v>
      </c>
      <c r="Y265" s="55">
        <v>12</v>
      </c>
      <c r="Z265" s="32">
        <v>10</v>
      </c>
      <c r="AA265" s="109">
        <v>1</v>
      </c>
      <c r="AB265" s="11">
        <f t="shared" si="2"/>
        <v>1</v>
      </c>
      <c r="AC265" s="11">
        <f t="shared" si="3"/>
        <v>2</v>
      </c>
    </row>
    <row r="266" spans="1:29" ht="12.75">
      <c r="A266" t="s">
        <v>1193</v>
      </c>
      <c r="B266" s="11" t="s">
        <v>26</v>
      </c>
      <c r="D266" s="92">
        <f t="shared" si="0"/>
        <v>32</v>
      </c>
      <c r="E266" s="11">
        <f t="shared" si="1"/>
        <v>1</v>
      </c>
      <c r="Z266" s="102">
        <v>32</v>
      </c>
      <c r="AB266" s="11">
        <f t="shared" si="2"/>
        <v>0</v>
      </c>
      <c r="AC266" s="11">
        <f t="shared" si="3"/>
        <v>0</v>
      </c>
    </row>
    <row r="267" spans="1:29" ht="12.75">
      <c r="A267" s="62" t="s">
        <v>1205</v>
      </c>
      <c r="B267" s="11" t="s">
        <v>26</v>
      </c>
      <c r="D267" s="92">
        <f t="shared" si="0"/>
        <v>45</v>
      </c>
      <c r="E267" s="11">
        <f t="shared" si="1"/>
        <v>1</v>
      </c>
      <c r="Z267" s="102">
        <v>45</v>
      </c>
      <c r="AB267" s="11">
        <f t="shared" si="2"/>
        <v>0</v>
      </c>
      <c r="AC267" s="11">
        <f t="shared" si="3"/>
        <v>0</v>
      </c>
    </row>
    <row r="268" spans="1:29" ht="12.75">
      <c r="A268" s="38" t="s">
        <v>485</v>
      </c>
      <c r="B268" s="15" t="s">
        <v>90</v>
      </c>
      <c r="D268" s="92">
        <f t="shared" si="0"/>
        <v>91</v>
      </c>
      <c r="E268" s="11">
        <f t="shared" si="1"/>
        <v>1</v>
      </c>
      <c r="N268" s="32">
        <v>91</v>
      </c>
      <c r="AB268" s="11">
        <f t="shared" si="2"/>
        <v>0</v>
      </c>
      <c r="AC268" s="11">
        <f t="shared" si="3"/>
        <v>0</v>
      </c>
    </row>
    <row r="269" spans="1:29" ht="12.75">
      <c r="A269" s="18" t="s">
        <v>910</v>
      </c>
      <c r="B269" s="20" t="s">
        <v>44</v>
      </c>
      <c r="D269" s="92">
        <f t="shared" si="0"/>
        <v>68</v>
      </c>
      <c r="E269" s="11">
        <f t="shared" si="1"/>
        <v>2</v>
      </c>
      <c r="U269" s="32">
        <v>51</v>
      </c>
      <c r="W269" s="32">
        <v>85</v>
      </c>
      <c r="AB269" s="11">
        <f t="shared" si="2"/>
        <v>0</v>
      </c>
      <c r="AC269" s="11">
        <f t="shared" si="3"/>
        <v>0</v>
      </c>
    </row>
    <row r="270" spans="1:29" ht="12.75">
      <c r="A270" s="18" t="s">
        <v>1071</v>
      </c>
      <c r="B270" s="11" t="s">
        <v>38</v>
      </c>
      <c r="D270" s="92">
        <f t="shared" si="0"/>
        <v>113</v>
      </c>
      <c r="E270" s="11">
        <f t="shared" si="1"/>
        <v>1</v>
      </c>
      <c r="X270" s="32">
        <v>113</v>
      </c>
      <c r="AB270" s="11">
        <f t="shared" si="2"/>
        <v>0</v>
      </c>
      <c r="AC270" s="11">
        <f t="shared" si="3"/>
        <v>0</v>
      </c>
    </row>
    <row r="271" spans="1:29" ht="12.75">
      <c r="A271" s="18" t="s">
        <v>818</v>
      </c>
      <c r="B271" s="11" t="s">
        <v>38</v>
      </c>
      <c r="D271" s="92">
        <f t="shared" si="0"/>
        <v>43</v>
      </c>
      <c r="E271" s="11">
        <f t="shared" si="1"/>
        <v>3</v>
      </c>
      <c r="S271" s="32">
        <v>30</v>
      </c>
      <c r="T271" s="103">
        <v>39</v>
      </c>
      <c r="U271" s="103">
        <v>60</v>
      </c>
      <c r="AB271" s="11">
        <f t="shared" si="2"/>
        <v>0</v>
      </c>
      <c r="AC271" s="11">
        <f t="shared" si="3"/>
        <v>0</v>
      </c>
    </row>
    <row r="272" spans="1:29" ht="12.75">
      <c r="A272" s="18" t="s">
        <v>135</v>
      </c>
      <c r="B272" s="11" t="s">
        <v>26</v>
      </c>
      <c r="D272" s="92">
        <f t="shared" si="0"/>
        <v>19</v>
      </c>
      <c r="E272" s="11">
        <f t="shared" si="1"/>
        <v>1</v>
      </c>
      <c r="H272" s="32">
        <v>19</v>
      </c>
      <c r="AB272" s="11">
        <f t="shared" si="2"/>
        <v>0</v>
      </c>
      <c r="AC272" s="11">
        <f t="shared" si="3"/>
        <v>0</v>
      </c>
    </row>
    <row r="273" spans="1:29" ht="12.75">
      <c r="A273" s="18" t="s">
        <v>1138</v>
      </c>
      <c r="B273" s="11" t="s">
        <v>904</v>
      </c>
      <c r="D273" s="92">
        <f t="shared" si="0"/>
        <v>94</v>
      </c>
      <c r="E273" s="11">
        <f t="shared" si="1"/>
        <v>1</v>
      </c>
      <c r="Y273" s="32">
        <v>94</v>
      </c>
      <c r="AB273" s="11">
        <f t="shared" si="2"/>
        <v>0</v>
      </c>
      <c r="AC273" s="11">
        <f t="shared" si="3"/>
        <v>0</v>
      </c>
    </row>
    <row r="274" spans="1:29" ht="12.75">
      <c r="A274" s="18" t="s">
        <v>267</v>
      </c>
      <c r="B274" s="11" t="s">
        <v>33</v>
      </c>
      <c r="D274" s="92">
        <f t="shared" si="0"/>
        <v>37.333333333333336</v>
      </c>
      <c r="E274" s="11">
        <f t="shared" si="1"/>
        <v>3</v>
      </c>
      <c r="K274" s="32">
        <v>21</v>
      </c>
      <c r="L274" s="103"/>
      <c r="M274" s="103">
        <v>13</v>
      </c>
      <c r="N274" s="103"/>
      <c r="O274" s="103"/>
      <c r="P274" s="103"/>
      <c r="Q274" s="103"/>
      <c r="R274" s="103"/>
      <c r="S274" s="103"/>
      <c r="T274" s="103"/>
      <c r="U274" s="103"/>
      <c r="V274" s="103"/>
      <c r="W274" s="103">
        <v>78</v>
      </c>
      <c r="AB274" s="11">
        <f t="shared" si="2"/>
        <v>0</v>
      </c>
      <c r="AC274" s="11">
        <f t="shared" si="3"/>
        <v>0</v>
      </c>
    </row>
    <row r="275" spans="1:29" ht="12.75">
      <c r="A275" s="40" t="s">
        <v>954</v>
      </c>
      <c r="B275" s="20" t="s">
        <v>96</v>
      </c>
      <c r="D275" s="92">
        <f t="shared" si="0"/>
        <v>29</v>
      </c>
      <c r="E275" s="11">
        <f t="shared" si="1"/>
        <v>1</v>
      </c>
      <c r="V275" s="32">
        <v>29</v>
      </c>
      <c r="AB275" s="11">
        <f t="shared" si="2"/>
        <v>0</v>
      </c>
      <c r="AC275" s="11">
        <f t="shared" si="3"/>
        <v>0</v>
      </c>
    </row>
    <row r="276" spans="1:29" ht="12.75">
      <c r="A276" s="18" t="s">
        <v>614</v>
      </c>
      <c r="B276" s="11" t="s">
        <v>513</v>
      </c>
      <c r="D276" s="92">
        <f t="shared" si="0"/>
        <v>84</v>
      </c>
      <c r="E276" s="11">
        <f t="shared" si="1"/>
        <v>1</v>
      </c>
      <c r="P276" s="32">
        <v>84</v>
      </c>
      <c r="AB276" s="11">
        <f t="shared" si="2"/>
        <v>0</v>
      </c>
      <c r="AC276" s="11">
        <f t="shared" si="3"/>
        <v>0</v>
      </c>
    </row>
    <row r="277" spans="1:29" ht="12.75">
      <c r="A277" s="40" t="s">
        <v>1044</v>
      </c>
      <c r="B277" s="20" t="s">
        <v>42</v>
      </c>
      <c r="D277" s="92">
        <f t="shared" si="0"/>
        <v>28.5</v>
      </c>
      <c r="E277" s="11">
        <f t="shared" si="1"/>
        <v>4</v>
      </c>
      <c r="X277" s="32">
        <v>33</v>
      </c>
      <c r="Y277" s="103">
        <v>30</v>
      </c>
      <c r="Z277" s="102">
        <v>25</v>
      </c>
      <c r="AA277" s="102">
        <v>26</v>
      </c>
      <c r="AB277" s="11">
        <f t="shared" si="2"/>
        <v>0</v>
      </c>
      <c r="AC277" s="11">
        <f t="shared" si="3"/>
        <v>0</v>
      </c>
    </row>
    <row r="278" spans="1:29" ht="12.75">
      <c r="A278" s="18" t="s">
        <v>97</v>
      </c>
      <c r="B278" s="11" t="s">
        <v>31</v>
      </c>
      <c r="D278" s="92">
        <f t="shared" si="0"/>
        <v>13</v>
      </c>
      <c r="E278" s="11">
        <f t="shared" si="1"/>
        <v>1</v>
      </c>
      <c r="G278" s="32">
        <v>13</v>
      </c>
      <c r="AB278" s="11">
        <f t="shared" si="2"/>
        <v>0</v>
      </c>
      <c r="AC278" s="11">
        <f t="shared" si="3"/>
        <v>0</v>
      </c>
    </row>
    <row r="279" spans="1:29" ht="12.75">
      <c r="A279" s="18" t="s">
        <v>173</v>
      </c>
      <c r="B279" s="11" t="s">
        <v>33</v>
      </c>
      <c r="D279" s="92">
        <f t="shared" si="0"/>
        <v>38</v>
      </c>
      <c r="E279" s="11">
        <f t="shared" si="1"/>
        <v>4</v>
      </c>
      <c r="I279" s="32">
        <v>22</v>
      </c>
      <c r="J279" s="32">
        <v>50</v>
      </c>
      <c r="L279" s="32">
        <v>34</v>
      </c>
      <c r="N279" s="32">
        <v>46</v>
      </c>
      <c r="AB279" s="11">
        <f t="shared" si="2"/>
        <v>0</v>
      </c>
      <c r="AC279" s="11">
        <f t="shared" si="3"/>
        <v>0</v>
      </c>
    </row>
    <row r="280" spans="1:29" ht="12.75">
      <c r="A280" s="18" t="s">
        <v>866</v>
      </c>
      <c r="B280" s="11" t="s">
        <v>90</v>
      </c>
      <c r="D280" s="92">
        <f t="shared" si="0"/>
        <v>59</v>
      </c>
      <c r="E280" s="11">
        <f t="shared" si="1"/>
        <v>1</v>
      </c>
      <c r="T280" s="32">
        <v>59</v>
      </c>
      <c r="AB280" s="11">
        <f t="shared" si="2"/>
        <v>0</v>
      </c>
      <c r="AC280" s="11">
        <f t="shared" si="3"/>
        <v>0</v>
      </c>
    </row>
    <row r="281" spans="1:29" ht="12.75">
      <c r="A281" s="40" t="s">
        <v>983</v>
      </c>
      <c r="B281" s="20" t="s">
        <v>31</v>
      </c>
      <c r="D281" s="92">
        <f t="shared" si="0"/>
        <v>43</v>
      </c>
      <c r="E281" s="11">
        <f t="shared" si="1"/>
        <v>5</v>
      </c>
      <c r="W281" s="32">
        <v>37</v>
      </c>
      <c r="X281" s="103">
        <v>70</v>
      </c>
      <c r="Y281" s="103">
        <v>26</v>
      </c>
      <c r="Z281" s="102">
        <v>39</v>
      </c>
      <c r="AA281" s="102">
        <v>43</v>
      </c>
      <c r="AB281" s="11">
        <f t="shared" si="2"/>
        <v>0</v>
      </c>
      <c r="AC281" s="11">
        <f t="shared" si="3"/>
        <v>0</v>
      </c>
    </row>
    <row r="282" spans="1:29" ht="12.75">
      <c r="A282" s="18" t="s">
        <v>1064</v>
      </c>
      <c r="B282" s="11" t="s">
        <v>52</v>
      </c>
      <c r="D282" s="92">
        <f t="shared" si="0"/>
        <v>101</v>
      </c>
      <c r="E282" s="11">
        <f t="shared" si="1"/>
        <v>1</v>
      </c>
      <c r="X282" s="32">
        <v>101</v>
      </c>
      <c r="AB282" s="11">
        <f t="shared" si="2"/>
        <v>0</v>
      </c>
      <c r="AC282" s="11">
        <f t="shared" si="3"/>
        <v>0</v>
      </c>
    </row>
    <row r="283" spans="1:29" ht="12.75">
      <c r="A283" s="18" t="s">
        <v>337</v>
      </c>
      <c r="B283" s="11" t="s">
        <v>31</v>
      </c>
      <c r="D283" s="92">
        <f t="shared" si="0"/>
        <v>52</v>
      </c>
      <c r="E283" s="11">
        <f t="shared" si="1"/>
        <v>1</v>
      </c>
      <c r="L283" s="32">
        <v>52</v>
      </c>
      <c r="AB283" s="11">
        <f t="shared" si="2"/>
        <v>0</v>
      </c>
      <c r="AC283" s="11">
        <f t="shared" si="3"/>
        <v>0</v>
      </c>
    </row>
    <row r="284" spans="1:29" ht="12.75">
      <c r="A284" s="18" t="s">
        <v>804</v>
      </c>
      <c r="B284" s="11" t="s">
        <v>33</v>
      </c>
      <c r="D284" s="92">
        <f t="shared" si="0"/>
        <v>18</v>
      </c>
      <c r="E284" s="11">
        <f t="shared" si="1"/>
        <v>1</v>
      </c>
      <c r="S284" s="32">
        <v>18</v>
      </c>
      <c r="AB284" s="11">
        <f t="shared" si="2"/>
        <v>0</v>
      </c>
      <c r="AC284" s="11">
        <f t="shared" si="3"/>
        <v>0</v>
      </c>
    </row>
    <row r="285" spans="1:29" ht="12.75">
      <c r="A285" s="18" t="s">
        <v>64</v>
      </c>
      <c r="B285" s="11" t="s">
        <v>35</v>
      </c>
      <c r="D285" s="92">
        <f t="shared" si="0"/>
        <v>21</v>
      </c>
      <c r="E285" s="11">
        <f t="shared" si="1"/>
        <v>1</v>
      </c>
      <c r="F285" s="92">
        <v>21</v>
      </c>
      <c r="G285" s="103"/>
      <c r="AB285" s="11">
        <f t="shared" si="2"/>
        <v>0</v>
      </c>
      <c r="AC285" s="11">
        <f t="shared" si="3"/>
        <v>0</v>
      </c>
    </row>
    <row r="286" spans="1:29" ht="12.75">
      <c r="A286" s="18" t="s">
        <v>51</v>
      </c>
      <c r="B286" s="11" t="s">
        <v>39</v>
      </c>
      <c r="D286" s="92">
        <f t="shared" si="0"/>
        <v>13.8</v>
      </c>
      <c r="E286" s="11">
        <f t="shared" si="1"/>
        <v>5</v>
      </c>
      <c r="F286" s="92">
        <v>14</v>
      </c>
      <c r="G286" s="103">
        <v>21</v>
      </c>
      <c r="H286" s="103">
        <v>13</v>
      </c>
      <c r="I286" s="103">
        <v>14</v>
      </c>
      <c r="J286" s="103">
        <v>7</v>
      </c>
      <c r="AB286" s="11">
        <f t="shared" si="2"/>
        <v>0</v>
      </c>
      <c r="AC286" s="11">
        <f t="shared" si="3"/>
        <v>1</v>
      </c>
    </row>
    <row r="287" spans="1:29" ht="12.75">
      <c r="A287" s="18" t="s">
        <v>527</v>
      </c>
      <c r="B287" s="11" t="s">
        <v>42</v>
      </c>
      <c r="D287" s="92">
        <f t="shared" si="0"/>
        <v>76.5</v>
      </c>
      <c r="E287" s="11">
        <f t="shared" si="1"/>
        <v>2</v>
      </c>
      <c r="O287" s="32">
        <v>57</v>
      </c>
      <c r="P287" s="103">
        <v>96</v>
      </c>
      <c r="AB287" s="11">
        <f t="shared" si="2"/>
        <v>0</v>
      </c>
      <c r="AC287" s="11">
        <f t="shared" si="3"/>
        <v>0</v>
      </c>
    </row>
    <row r="288" spans="1:29" ht="12.75">
      <c r="A288" s="38" t="s">
        <v>471</v>
      </c>
      <c r="B288" s="15" t="s">
        <v>395</v>
      </c>
      <c r="D288" s="92">
        <f t="shared" si="0"/>
        <v>67</v>
      </c>
      <c r="E288" s="11">
        <f t="shared" si="1"/>
        <v>1</v>
      </c>
      <c r="N288" s="32">
        <v>67</v>
      </c>
      <c r="AB288" s="11">
        <f t="shared" si="2"/>
        <v>0</v>
      </c>
      <c r="AC288" s="11">
        <f t="shared" si="3"/>
        <v>0</v>
      </c>
    </row>
    <row r="289" spans="1:29" ht="12.75">
      <c r="A289" s="18" t="s">
        <v>524</v>
      </c>
      <c r="B289" s="11" t="s">
        <v>31</v>
      </c>
      <c r="D289" s="92">
        <f t="shared" si="0"/>
        <v>47</v>
      </c>
      <c r="E289" s="11">
        <f t="shared" si="1"/>
        <v>1</v>
      </c>
      <c r="O289" s="32">
        <v>47</v>
      </c>
      <c r="AB289" s="11">
        <f t="shared" si="2"/>
        <v>0</v>
      </c>
      <c r="AC289" s="11">
        <f t="shared" si="3"/>
        <v>0</v>
      </c>
    </row>
    <row r="290" spans="1:29" ht="12.75">
      <c r="A290" s="38" t="s">
        <v>478</v>
      </c>
      <c r="B290" s="15" t="s">
        <v>1338</v>
      </c>
      <c r="D290" s="92">
        <f t="shared" si="0"/>
        <v>36.4</v>
      </c>
      <c r="E290" s="11">
        <f t="shared" si="1"/>
        <v>5</v>
      </c>
      <c r="N290" s="32">
        <v>81</v>
      </c>
      <c r="O290" s="103"/>
      <c r="P290" s="103"/>
      <c r="Q290" s="103"/>
      <c r="R290" s="103"/>
      <c r="S290" s="103"/>
      <c r="T290" s="103"/>
      <c r="U290" s="103"/>
      <c r="V290" s="103">
        <v>24</v>
      </c>
      <c r="W290" s="103">
        <v>5</v>
      </c>
      <c r="X290" s="103">
        <v>43</v>
      </c>
      <c r="AA290" s="102">
        <v>29</v>
      </c>
      <c r="AB290" s="11">
        <f t="shared" si="2"/>
        <v>1</v>
      </c>
      <c r="AC290" s="11">
        <f t="shared" si="3"/>
        <v>1</v>
      </c>
    </row>
    <row r="291" spans="1:29" ht="12.75">
      <c r="A291" s="18" t="s">
        <v>357</v>
      </c>
      <c r="B291" s="11" t="s">
        <v>31</v>
      </c>
      <c r="D291" s="92">
        <f t="shared" si="0"/>
        <v>84</v>
      </c>
      <c r="E291" s="11">
        <f t="shared" si="1"/>
        <v>1</v>
      </c>
      <c r="L291" s="32">
        <v>84</v>
      </c>
      <c r="AB291" s="11">
        <f t="shared" si="2"/>
        <v>0</v>
      </c>
      <c r="AC291" s="11">
        <f t="shared" si="3"/>
        <v>0</v>
      </c>
    </row>
    <row r="292" spans="1:29" ht="12.75">
      <c r="A292" s="18" t="s">
        <v>624</v>
      </c>
      <c r="B292" s="11" t="s">
        <v>593</v>
      </c>
      <c r="D292" s="92">
        <f t="shared" si="0"/>
        <v>99</v>
      </c>
      <c r="E292" s="11">
        <f t="shared" si="1"/>
        <v>1</v>
      </c>
      <c r="P292" s="32">
        <v>99</v>
      </c>
      <c r="AB292" s="11">
        <f t="shared" si="2"/>
        <v>0</v>
      </c>
      <c r="AC292" s="11">
        <f t="shared" si="3"/>
        <v>0</v>
      </c>
    </row>
    <row r="293" spans="1:29" ht="12.75">
      <c r="A293" s="18" t="s">
        <v>536</v>
      </c>
      <c r="B293" s="11" t="s">
        <v>513</v>
      </c>
      <c r="D293" s="92">
        <f t="shared" si="0"/>
        <v>71</v>
      </c>
      <c r="E293" s="11">
        <f t="shared" si="1"/>
        <v>1</v>
      </c>
      <c r="O293" s="32">
        <v>71</v>
      </c>
      <c r="AB293" s="11">
        <f t="shared" si="2"/>
        <v>0</v>
      </c>
      <c r="AC293" s="11">
        <f t="shared" si="3"/>
        <v>0</v>
      </c>
    </row>
    <row r="294" spans="1:29" ht="12.75">
      <c r="A294" s="18" t="s">
        <v>547</v>
      </c>
      <c r="B294" s="11" t="s">
        <v>90</v>
      </c>
      <c r="D294" s="92">
        <f t="shared" si="0"/>
        <v>94.5</v>
      </c>
      <c r="E294" s="11">
        <f t="shared" si="1"/>
        <v>2</v>
      </c>
      <c r="O294" s="32">
        <v>92</v>
      </c>
      <c r="P294" s="103">
        <v>97</v>
      </c>
      <c r="AB294" s="11">
        <f t="shared" si="2"/>
        <v>0</v>
      </c>
      <c r="AC294" s="11">
        <f t="shared" si="3"/>
        <v>0</v>
      </c>
    </row>
    <row r="295" spans="1:29" ht="12.75">
      <c r="A295" s="40" t="s">
        <v>1194</v>
      </c>
      <c r="B295" s="11" t="s">
        <v>42</v>
      </c>
      <c r="D295" s="92">
        <f t="shared" si="0"/>
        <v>19</v>
      </c>
      <c r="E295" s="11">
        <f t="shared" si="1"/>
        <v>2</v>
      </c>
      <c r="Z295" s="102">
        <v>33</v>
      </c>
      <c r="AA295" s="102">
        <v>5</v>
      </c>
      <c r="AB295" s="11">
        <f t="shared" si="2"/>
        <v>1</v>
      </c>
      <c r="AC295" s="11">
        <f t="shared" si="3"/>
        <v>1</v>
      </c>
    </row>
    <row r="296" spans="1:29" ht="12.75">
      <c r="A296" s="18" t="s">
        <v>336</v>
      </c>
      <c r="B296" s="11" t="s">
        <v>33</v>
      </c>
      <c r="D296" s="92">
        <f t="shared" si="0"/>
        <v>50</v>
      </c>
      <c r="E296" s="11">
        <f t="shared" si="1"/>
        <v>1</v>
      </c>
      <c r="L296" s="32">
        <v>50</v>
      </c>
      <c r="AB296" s="11">
        <f t="shared" si="2"/>
        <v>0</v>
      </c>
      <c r="AC296" s="11">
        <f t="shared" si="3"/>
        <v>0</v>
      </c>
    </row>
    <row r="297" spans="1:29" ht="12.75">
      <c r="A297" s="18" t="s">
        <v>713</v>
      </c>
      <c r="B297" s="11" t="s">
        <v>31</v>
      </c>
      <c r="D297" s="92">
        <f t="shared" si="0"/>
        <v>22</v>
      </c>
      <c r="E297" s="11">
        <f t="shared" si="1"/>
        <v>1</v>
      </c>
      <c r="R297" s="32">
        <v>22</v>
      </c>
      <c r="AB297" s="11">
        <f t="shared" si="2"/>
        <v>0</v>
      </c>
      <c r="AC297" s="11">
        <f t="shared" si="3"/>
        <v>0</v>
      </c>
    </row>
    <row r="298" spans="1:29" ht="12.75">
      <c r="A298" s="18" t="s">
        <v>285</v>
      </c>
      <c r="B298" s="11" t="s">
        <v>44</v>
      </c>
      <c r="D298" s="92">
        <f t="shared" si="0"/>
        <v>35.285714285714285</v>
      </c>
      <c r="E298" s="11">
        <f t="shared" si="1"/>
        <v>7</v>
      </c>
      <c r="K298" s="32">
        <v>48</v>
      </c>
      <c r="L298" s="103">
        <v>20</v>
      </c>
      <c r="M298" s="103">
        <v>6</v>
      </c>
      <c r="N298" s="103">
        <v>66</v>
      </c>
      <c r="O298" s="103">
        <v>32</v>
      </c>
      <c r="P298" s="103">
        <v>25</v>
      </c>
      <c r="Q298" s="103">
        <v>50</v>
      </c>
      <c r="AB298" s="11">
        <f t="shared" si="2"/>
        <v>0</v>
      </c>
      <c r="AC298" s="11">
        <f t="shared" si="3"/>
        <v>1</v>
      </c>
    </row>
    <row r="299" spans="1:29" ht="12.75">
      <c r="A299" s="18" t="s">
        <v>107</v>
      </c>
      <c r="B299" s="11" t="s">
        <v>96</v>
      </c>
      <c r="D299" s="92">
        <f t="shared" si="0"/>
        <v>33.666666666666664</v>
      </c>
      <c r="E299" s="11">
        <f t="shared" si="1"/>
        <v>3</v>
      </c>
      <c r="G299" s="32">
        <v>27</v>
      </c>
      <c r="H299" s="103">
        <v>47</v>
      </c>
      <c r="I299" s="103">
        <v>27</v>
      </c>
      <c r="J299" s="103"/>
      <c r="AB299" s="11">
        <f t="shared" si="2"/>
        <v>0</v>
      </c>
      <c r="AC299" s="11">
        <f t="shared" si="3"/>
        <v>0</v>
      </c>
    </row>
    <row r="300" spans="1:29" ht="12.75">
      <c r="A300" s="18" t="s">
        <v>245</v>
      </c>
      <c r="B300" s="11" t="s">
        <v>96</v>
      </c>
      <c r="D300" s="92">
        <f t="shared" si="0"/>
        <v>80</v>
      </c>
      <c r="E300" s="11">
        <f t="shared" si="1"/>
        <v>1</v>
      </c>
      <c r="J300" s="32">
        <v>80</v>
      </c>
      <c r="AB300" s="11">
        <f t="shared" si="2"/>
        <v>0</v>
      </c>
      <c r="AC300" s="11">
        <f t="shared" si="3"/>
        <v>0</v>
      </c>
    </row>
    <row r="301" spans="1:29" ht="12.75">
      <c r="A301" s="18" t="s">
        <v>1074</v>
      </c>
      <c r="B301" s="11" t="s">
        <v>660</v>
      </c>
      <c r="D301" s="92">
        <f t="shared" si="0"/>
        <v>117</v>
      </c>
      <c r="E301" s="11">
        <f t="shared" si="1"/>
        <v>1</v>
      </c>
      <c r="X301" s="32">
        <v>117</v>
      </c>
      <c r="AB301" s="11">
        <f t="shared" si="2"/>
        <v>0</v>
      </c>
      <c r="AC301" s="11">
        <f t="shared" si="3"/>
        <v>0</v>
      </c>
    </row>
    <row r="302" spans="1:29" ht="12.75">
      <c r="A302" s="18" t="s">
        <v>393</v>
      </c>
      <c r="B302" s="11" t="s">
        <v>203</v>
      </c>
      <c r="D302" s="92">
        <f t="shared" si="0"/>
        <v>14</v>
      </c>
      <c r="E302" s="11">
        <f t="shared" si="1"/>
        <v>1</v>
      </c>
      <c r="M302" s="32">
        <v>14</v>
      </c>
      <c r="AB302" s="11">
        <f t="shared" si="2"/>
        <v>0</v>
      </c>
      <c r="AC302" s="11">
        <f t="shared" si="3"/>
        <v>0</v>
      </c>
    </row>
    <row r="303" spans="1:29" ht="12.75">
      <c r="A303" s="18" t="s">
        <v>550</v>
      </c>
      <c r="B303" s="11" t="s">
        <v>203</v>
      </c>
      <c r="D303" s="92">
        <f t="shared" si="0"/>
        <v>98</v>
      </c>
      <c r="E303" s="11">
        <f t="shared" si="1"/>
        <v>1</v>
      </c>
      <c r="O303" s="32">
        <v>98</v>
      </c>
      <c r="AB303" s="11">
        <f t="shared" si="2"/>
        <v>0</v>
      </c>
      <c r="AC303" s="11">
        <f t="shared" si="3"/>
        <v>0</v>
      </c>
    </row>
    <row r="304" spans="1:29" ht="12.75">
      <c r="A304" s="18" t="s">
        <v>610</v>
      </c>
      <c r="B304" s="11" t="s">
        <v>96</v>
      </c>
      <c r="D304" s="92">
        <f t="shared" si="0"/>
        <v>69</v>
      </c>
      <c r="E304" s="11">
        <f t="shared" si="1"/>
        <v>1</v>
      </c>
      <c r="P304" s="32">
        <v>69</v>
      </c>
      <c r="AB304" s="11">
        <f t="shared" si="2"/>
        <v>0</v>
      </c>
      <c r="AC304" s="11">
        <f t="shared" si="3"/>
        <v>0</v>
      </c>
    </row>
    <row r="305" spans="1:29" ht="12.75">
      <c r="A305" s="18" t="s">
        <v>242</v>
      </c>
      <c r="B305" s="11" t="s">
        <v>96</v>
      </c>
      <c r="D305" s="92">
        <f t="shared" si="0"/>
        <v>66.5</v>
      </c>
      <c r="E305" s="11">
        <f t="shared" si="1"/>
        <v>2</v>
      </c>
      <c r="J305" s="32">
        <v>77</v>
      </c>
      <c r="K305" s="103"/>
      <c r="L305" s="103">
        <v>56</v>
      </c>
      <c r="AB305" s="11">
        <f t="shared" si="2"/>
        <v>0</v>
      </c>
      <c r="AC305" s="11">
        <f t="shared" si="3"/>
        <v>0</v>
      </c>
    </row>
    <row r="306" spans="1:29" ht="12.75">
      <c r="A306" s="18" t="s">
        <v>540</v>
      </c>
      <c r="B306" s="11" t="s">
        <v>44</v>
      </c>
      <c r="D306" s="92">
        <f t="shared" si="0"/>
        <v>78</v>
      </c>
      <c r="E306" s="11">
        <f t="shared" si="1"/>
        <v>1</v>
      </c>
      <c r="O306" s="32">
        <v>78</v>
      </c>
      <c r="AB306" s="11">
        <f t="shared" si="2"/>
        <v>0</v>
      </c>
      <c r="AC306" s="11">
        <f t="shared" si="3"/>
        <v>0</v>
      </c>
    </row>
    <row r="307" spans="1:29" ht="12.75">
      <c r="A307" s="38" t="s">
        <v>472</v>
      </c>
      <c r="B307" s="15" t="s">
        <v>96</v>
      </c>
      <c r="D307" s="92">
        <f t="shared" si="0"/>
        <v>68</v>
      </c>
      <c r="E307" s="11">
        <f t="shared" si="1"/>
        <v>1</v>
      </c>
      <c r="N307" s="32">
        <v>68</v>
      </c>
      <c r="AB307" s="11">
        <f t="shared" si="2"/>
        <v>0</v>
      </c>
      <c r="AC307" s="11">
        <f t="shared" si="3"/>
        <v>0</v>
      </c>
    </row>
    <row r="308" spans="1:29" ht="12.75">
      <c r="A308" s="18" t="s">
        <v>1124</v>
      </c>
      <c r="B308" s="11" t="s">
        <v>96</v>
      </c>
      <c r="D308" s="92">
        <f t="shared" si="0"/>
        <v>67</v>
      </c>
      <c r="E308" s="11">
        <f t="shared" si="1"/>
        <v>1</v>
      </c>
      <c r="Y308" s="32">
        <v>67</v>
      </c>
      <c r="AB308" s="11">
        <f t="shared" si="2"/>
        <v>0</v>
      </c>
      <c r="AC308" s="11">
        <f t="shared" si="3"/>
        <v>0</v>
      </c>
    </row>
    <row r="309" spans="1:29" ht="12.75">
      <c r="A309" s="38" t="s">
        <v>449</v>
      </c>
      <c r="B309" s="15" t="s">
        <v>30</v>
      </c>
      <c r="D309" s="92">
        <f t="shared" si="0"/>
        <v>20</v>
      </c>
      <c r="E309" s="11">
        <f t="shared" si="1"/>
        <v>1</v>
      </c>
      <c r="N309" s="32">
        <v>20</v>
      </c>
      <c r="AB309" s="11">
        <f t="shared" si="2"/>
        <v>0</v>
      </c>
      <c r="AC309" s="11">
        <f t="shared" si="3"/>
        <v>0</v>
      </c>
    </row>
    <row r="310" spans="1:29" ht="12.75">
      <c r="A310" s="18" t="s">
        <v>995</v>
      </c>
      <c r="B310" s="20" t="s">
        <v>96</v>
      </c>
      <c r="D310" s="92">
        <f t="shared" si="0"/>
        <v>70</v>
      </c>
      <c r="E310" s="11">
        <f t="shared" si="1"/>
        <v>1</v>
      </c>
      <c r="W310" s="32">
        <v>70</v>
      </c>
      <c r="AB310" s="11">
        <f t="shared" si="2"/>
        <v>0</v>
      </c>
      <c r="AC310" s="11">
        <f t="shared" si="3"/>
        <v>0</v>
      </c>
    </row>
    <row r="311" spans="1:29" ht="12.75">
      <c r="A311" s="18" t="s">
        <v>1178</v>
      </c>
      <c r="B311" s="11" t="s">
        <v>26</v>
      </c>
      <c r="D311" s="92">
        <f t="shared" si="0"/>
        <v>28</v>
      </c>
      <c r="E311" s="11">
        <f t="shared" si="1"/>
        <v>2</v>
      </c>
      <c r="Z311" s="102">
        <v>16</v>
      </c>
      <c r="AA311" s="102">
        <v>40</v>
      </c>
      <c r="AB311" s="11">
        <f t="shared" si="2"/>
        <v>0</v>
      </c>
      <c r="AC311" s="11">
        <f t="shared" si="3"/>
        <v>0</v>
      </c>
    </row>
    <row r="312" spans="1:29" ht="12.75">
      <c r="A312" s="38" t="s">
        <v>460</v>
      </c>
      <c r="B312" s="15" t="s">
        <v>96</v>
      </c>
      <c r="D312" s="92">
        <f t="shared" si="0"/>
        <v>53.666666666666664</v>
      </c>
      <c r="E312" s="11">
        <f t="shared" si="1"/>
        <v>3</v>
      </c>
      <c r="N312" s="32">
        <v>40</v>
      </c>
      <c r="O312" s="103">
        <v>84</v>
      </c>
      <c r="P312" s="103"/>
      <c r="Q312" s="103"/>
      <c r="R312" s="103">
        <v>37</v>
      </c>
      <c r="AB312" s="11">
        <f t="shared" si="2"/>
        <v>0</v>
      </c>
      <c r="AC312" s="11">
        <f t="shared" si="3"/>
        <v>0</v>
      </c>
    </row>
    <row r="313" spans="1:29" ht="12.75">
      <c r="A313" s="40" t="s">
        <v>1043</v>
      </c>
      <c r="B313" s="20" t="s">
        <v>163</v>
      </c>
      <c r="D313" s="92">
        <f t="shared" si="0"/>
        <v>28</v>
      </c>
      <c r="E313" s="11">
        <f t="shared" si="1"/>
        <v>1</v>
      </c>
      <c r="X313" s="32">
        <v>28</v>
      </c>
      <c r="AB313" s="11">
        <f t="shared" si="2"/>
        <v>0</v>
      </c>
      <c r="AC313" s="11">
        <f t="shared" si="3"/>
        <v>0</v>
      </c>
    </row>
    <row r="314" spans="1:29" ht="12.75">
      <c r="A314" s="18" t="s">
        <v>230</v>
      </c>
      <c r="B314" s="11" t="s">
        <v>31</v>
      </c>
      <c r="D314" s="92">
        <f t="shared" si="0"/>
        <v>36</v>
      </c>
      <c r="E314" s="11">
        <f t="shared" si="1"/>
        <v>2</v>
      </c>
      <c r="J314" s="32">
        <v>65</v>
      </c>
      <c r="K314" s="103">
        <v>7</v>
      </c>
      <c r="AB314" s="11">
        <f t="shared" si="2"/>
        <v>0</v>
      </c>
      <c r="AC314" s="11">
        <f t="shared" si="3"/>
        <v>1</v>
      </c>
    </row>
    <row r="315" spans="1:29" ht="12.75">
      <c r="A315" s="18" t="s">
        <v>726</v>
      </c>
      <c r="B315" s="11" t="s">
        <v>395</v>
      </c>
      <c r="D315" s="92">
        <f t="shared" si="0"/>
        <v>45</v>
      </c>
      <c r="E315" s="11">
        <f t="shared" si="1"/>
        <v>1</v>
      </c>
      <c r="R315" s="32">
        <v>45</v>
      </c>
      <c r="AB315" s="11">
        <f t="shared" si="2"/>
        <v>0</v>
      </c>
      <c r="AC315" s="11">
        <f t="shared" si="3"/>
        <v>0</v>
      </c>
    </row>
    <row r="316" spans="1:29" ht="12.75">
      <c r="A316" s="18" t="s">
        <v>353</v>
      </c>
      <c r="B316" s="11" t="s">
        <v>52</v>
      </c>
      <c r="D316" s="92">
        <f t="shared" si="0"/>
        <v>61</v>
      </c>
      <c r="E316" s="11">
        <f t="shared" si="1"/>
        <v>2</v>
      </c>
      <c r="L316" s="32">
        <v>80</v>
      </c>
      <c r="M316" s="103">
        <v>42</v>
      </c>
      <c r="AB316" s="11">
        <f t="shared" si="2"/>
        <v>0</v>
      </c>
      <c r="AC316" s="11">
        <f t="shared" si="3"/>
        <v>0</v>
      </c>
    </row>
    <row r="317" spans="1:29" ht="12.75">
      <c r="A317" s="18" t="s">
        <v>766</v>
      </c>
      <c r="B317" s="11" t="s">
        <v>721</v>
      </c>
      <c r="D317" s="92">
        <f t="shared" si="0"/>
        <v>111</v>
      </c>
      <c r="E317" s="11">
        <f t="shared" si="1"/>
        <v>1</v>
      </c>
      <c r="R317" s="32">
        <v>111</v>
      </c>
      <c r="AB317" s="11">
        <f t="shared" si="2"/>
        <v>0</v>
      </c>
      <c r="AC317" s="11">
        <f t="shared" si="3"/>
        <v>0</v>
      </c>
    </row>
    <row r="318" spans="1:29" ht="12.75">
      <c r="A318" s="40" t="s">
        <v>1049</v>
      </c>
      <c r="B318" s="20" t="s">
        <v>163</v>
      </c>
      <c r="D318" s="92">
        <f t="shared" si="0"/>
        <v>62</v>
      </c>
      <c r="E318" s="11">
        <f t="shared" si="1"/>
        <v>2</v>
      </c>
      <c r="X318" s="32">
        <v>49</v>
      </c>
      <c r="Y318" s="103">
        <v>75</v>
      </c>
      <c r="AB318" s="11">
        <f t="shared" si="2"/>
        <v>0</v>
      </c>
      <c r="AC318" s="11">
        <f t="shared" si="3"/>
        <v>0</v>
      </c>
    </row>
    <row r="319" spans="1:29" ht="12.75">
      <c r="A319" s="14" t="s">
        <v>208</v>
      </c>
      <c r="B319" s="11" t="s">
        <v>26</v>
      </c>
      <c r="C319" s="6">
        <v>1</v>
      </c>
      <c r="D319" s="92">
        <f t="shared" si="0"/>
        <v>20.2</v>
      </c>
      <c r="E319" s="11">
        <f t="shared" si="1"/>
        <v>5</v>
      </c>
      <c r="J319" s="32">
        <v>27</v>
      </c>
      <c r="K319" s="103"/>
      <c r="L319" s="103"/>
      <c r="M319" s="103"/>
      <c r="N319" s="103"/>
      <c r="O319" s="103">
        <v>18</v>
      </c>
      <c r="P319" s="103"/>
      <c r="Q319" s="103"/>
      <c r="R319" s="103"/>
      <c r="S319" s="103"/>
      <c r="T319" s="103">
        <v>2</v>
      </c>
      <c r="U319" s="103">
        <v>6</v>
      </c>
      <c r="V319" s="103"/>
      <c r="W319" s="103"/>
      <c r="X319" s="103">
        <v>48</v>
      </c>
      <c r="AB319" s="11">
        <f t="shared" si="2"/>
        <v>1</v>
      </c>
      <c r="AC319" s="11">
        <f t="shared" si="3"/>
        <v>2</v>
      </c>
    </row>
    <row r="320" spans="1:29" ht="12.75">
      <c r="A320" s="52" t="s">
        <v>925</v>
      </c>
      <c r="B320" s="20" t="s">
        <v>46</v>
      </c>
      <c r="D320" s="92">
        <f t="shared" si="0"/>
        <v>64.5</v>
      </c>
      <c r="E320" s="11">
        <f t="shared" si="1"/>
        <v>2</v>
      </c>
      <c r="U320" s="32">
        <v>83</v>
      </c>
      <c r="V320" s="103">
        <v>46</v>
      </c>
      <c r="W320" s="103"/>
      <c r="AB320" s="11">
        <f t="shared" si="2"/>
        <v>0</v>
      </c>
      <c r="AC320" s="11">
        <f t="shared" si="3"/>
        <v>0</v>
      </c>
    </row>
    <row r="321" spans="1:29" ht="12.75">
      <c r="A321" s="18" t="s">
        <v>1000</v>
      </c>
      <c r="B321" s="11" t="s">
        <v>46</v>
      </c>
      <c r="D321" s="92">
        <f t="shared" si="0"/>
        <v>87</v>
      </c>
      <c r="E321" s="11">
        <f t="shared" si="1"/>
        <v>1</v>
      </c>
      <c r="W321" s="32">
        <v>87</v>
      </c>
      <c r="AB321" s="11">
        <f t="shared" si="2"/>
        <v>0</v>
      </c>
      <c r="AC321" s="11">
        <f t="shared" si="3"/>
        <v>0</v>
      </c>
    </row>
    <row r="322" spans="1:29" ht="12.75">
      <c r="A322" s="18" t="s">
        <v>1063</v>
      </c>
      <c r="B322" s="11" t="s">
        <v>203</v>
      </c>
      <c r="D322" s="92">
        <f t="shared" si="0"/>
        <v>99</v>
      </c>
      <c r="E322" s="11">
        <f t="shared" si="1"/>
        <v>1</v>
      </c>
      <c r="X322" s="32">
        <v>99</v>
      </c>
      <c r="AB322" s="11">
        <f t="shared" si="2"/>
        <v>0</v>
      </c>
      <c r="AC322" s="11">
        <f t="shared" si="3"/>
        <v>0</v>
      </c>
    </row>
    <row r="323" spans="1:29" ht="12.75">
      <c r="A323" s="40" t="s">
        <v>1045</v>
      </c>
      <c r="B323" s="20" t="s">
        <v>584</v>
      </c>
      <c r="D323" s="92">
        <f t="shared" si="0"/>
        <v>34</v>
      </c>
      <c r="E323" s="11">
        <f t="shared" si="1"/>
        <v>1</v>
      </c>
      <c r="X323" s="32">
        <v>34</v>
      </c>
      <c r="AB323" s="11">
        <f t="shared" si="2"/>
        <v>0</v>
      </c>
      <c r="AC323" s="11">
        <f t="shared" si="3"/>
        <v>0</v>
      </c>
    </row>
    <row r="324" spans="1:29" ht="12.75">
      <c r="A324" s="40" t="s">
        <v>921</v>
      </c>
      <c r="B324" s="20" t="s">
        <v>582</v>
      </c>
      <c r="D324" s="92">
        <f t="shared" si="0"/>
        <v>49.5</v>
      </c>
      <c r="E324" s="11">
        <f t="shared" si="1"/>
        <v>2</v>
      </c>
      <c r="U324" s="32">
        <v>77</v>
      </c>
      <c r="V324" s="103">
        <v>22</v>
      </c>
      <c r="AB324" s="11">
        <f t="shared" si="2"/>
        <v>0</v>
      </c>
      <c r="AC324" s="11">
        <f t="shared" si="3"/>
        <v>0</v>
      </c>
    </row>
    <row r="325" spans="1:29" ht="12.75">
      <c r="A325" s="18" t="s">
        <v>826</v>
      </c>
      <c r="B325" s="11" t="s">
        <v>660</v>
      </c>
      <c r="D325" s="92">
        <f t="shared" si="0"/>
        <v>53</v>
      </c>
      <c r="E325" s="11">
        <f t="shared" si="1"/>
        <v>1</v>
      </c>
      <c r="S325" s="32">
        <v>53</v>
      </c>
      <c r="AB325" s="11">
        <f t="shared" si="2"/>
        <v>0</v>
      </c>
      <c r="AC325" s="11">
        <f t="shared" si="3"/>
        <v>0</v>
      </c>
    </row>
    <row r="326" spans="1:29" ht="12.75">
      <c r="A326" t="s">
        <v>1274</v>
      </c>
      <c r="B326" s="4" t="s">
        <v>201</v>
      </c>
      <c r="D326" s="92">
        <f t="shared" si="0"/>
        <v>66</v>
      </c>
      <c r="E326" s="11">
        <f t="shared" si="1"/>
        <v>1</v>
      </c>
      <c r="AA326" s="102">
        <v>66</v>
      </c>
      <c r="AB326" s="11">
        <f t="shared" si="2"/>
        <v>0</v>
      </c>
      <c r="AC326" s="11">
        <f t="shared" si="3"/>
        <v>0</v>
      </c>
    </row>
    <row r="327" spans="1:29" ht="12.75">
      <c r="A327" s="40" t="s">
        <v>1191</v>
      </c>
      <c r="B327" s="11" t="s">
        <v>201</v>
      </c>
      <c r="D327" s="92">
        <f t="shared" si="0"/>
        <v>30.5</v>
      </c>
      <c r="E327" s="11">
        <f t="shared" si="1"/>
        <v>2</v>
      </c>
      <c r="Z327" s="102">
        <v>30</v>
      </c>
      <c r="AA327" s="102">
        <v>31</v>
      </c>
      <c r="AB327" s="11">
        <f t="shared" si="2"/>
        <v>0</v>
      </c>
      <c r="AC327" s="11">
        <f t="shared" si="3"/>
        <v>0</v>
      </c>
    </row>
    <row r="328" spans="1:29" ht="12.75">
      <c r="A328" s="38" t="s">
        <v>462</v>
      </c>
      <c r="B328" s="15" t="s">
        <v>201</v>
      </c>
      <c r="D328" s="92">
        <f t="shared" si="0"/>
        <v>44.083333333333336</v>
      </c>
      <c r="E328" s="11">
        <f t="shared" si="1"/>
        <v>12</v>
      </c>
      <c r="N328" s="32">
        <v>48</v>
      </c>
      <c r="O328" s="103">
        <v>63</v>
      </c>
      <c r="P328" s="103">
        <v>79</v>
      </c>
      <c r="Q328" s="103"/>
      <c r="R328" s="103">
        <v>44</v>
      </c>
      <c r="S328" s="103">
        <v>25</v>
      </c>
      <c r="T328" s="103">
        <v>11</v>
      </c>
      <c r="U328" s="103">
        <v>62</v>
      </c>
      <c r="V328" s="103">
        <v>16</v>
      </c>
      <c r="W328" s="103"/>
      <c r="X328" s="103">
        <v>52</v>
      </c>
      <c r="Y328" s="103">
        <v>43</v>
      </c>
      <c r="Z328" s="103">
        <v>34</v>
      </c>
      <c r="AA328" s="102">
        <v>52</v>
      </c>
      <c r="AB328" s="11">
        <f t="shared" si="2"/>
        <v>0</v>
      </c>
      <c r="AC328" s="11">
        <f t="shared" si="3"/>
        <v>0</v>
      </c>
    </row>
    <row r="329" spans="1:29" ht="12.75">
      <c r="A329" s="18" t="s">
        <v>608</v>
      </c>
      <c r="B329" s="11" t="s">
        <v>201</v>
      </c>
      <c r="D329" s="92">
        <f t="shared" si="0"/>
        <v>62.2</v>
      </c>
      <c r="E329" s="11">
        <f t="shared" si="1"/>
        <v>5</v>
      </c>
      <c r="P329" s="32">
        <v>67</v>
      </c>
      <c r="Q329" s="103">
        <v>54</v>
      </c>
      <c r="R329" s="103">
        <v>51</v>
      </c>
      <c r="S329" s="103"/>
      <c r="T329" s="103">
        <v>62</v>
      </c>
      <c r="AA329" s="102">
        <v>77</v>
      </c>
      <c r="AB329" s="11">
        <f t="shared" si="2"/>
        <v>0</v>
      </c>
      <c r="AC329" s="11">
        <f t="shared" si="3"/>
        <v>0</v>
      </c>
    </row>
    <row r="330" spans="1:29" ht="12.75">
      <c r="A330" s="18" t="s">
        <v>49</v>
      </c>
      <c r="B330" s="11" t="s">
        <v>33</v>
      </c>
      <c r="D330" s="92">
        <f t="shared" si="0"/>
        <v>13</v>
      </c>
      <c r="E330" s="11">
        <f t="shared" si="1"/>
        <v>1</v>
      </c>
      <c r="F330" s="92">
        <v>13</v>
      </c>
      <c r="G330" s="103"/>
      <c r="H330" s="103"/>
      <c r="AB330" s="11">
        <f t="shared" si="2"/>
        <v>0</v>
      </c>
      <c r="AC330" s="11">
        <f t="shared" si="3"/>
        <v>0</v>
      </c>
    </row>
    <row r="331" spans="1:29" ht="12.75">
      <c r="A331" t="s">
        <v>1290</v>
      </c>
      <c r="B331" s="4" t="s">
        <v>721</v>
      </c>
      <c r="D331" s="92">
        <f t="shared" si="0"/>
        <v>103</v>
      </c>
      <c r="E331" s="11">
        <f t="shared" si="1"/>
        <v>1</v>
      </c>
      <c r="AA331" s="102">
        <v>103</v>
      </c>
      <c r="AB331" s="11">
        <f t="shared" si="2"/>
        <v>0</v>
      </c>
      <c r="AC331" s="11">
        <f t="shared" si="3"/>
        <v>0</v>
      </c>
    </row>
    <row r="332" spans="1:29" ht="12.75">
      <c r="A332" s="18" t="s">
        <v>1137</v>
      </c>
      <c r="B332" s="11" t="s">
        <v>395</v>
      </c>
      <c r="D332" s="92">
        <f t="shared" si="0"/>
        <v>93</v>
      </c>
      <c r="E332" s="11">
        <f t="shared" si="1"/>
        <v>1</v>
      </c>
      <c r="Y332" s="32">
        <v>93</v>
      </c>
      <c r="AB332" s="11">
        <f t="shared" si="2"/>
        <v>0</v>
      </c>
      <c r="AC332" s="11">
        <f t="shared" si="3"/>
        <v>0</v>
      </c>
    </row>
    <row r="333" spans="1:29" ht="12.75">
      <c r="A333" s="18" t="s">
        <v>417</v>
      </c>
      <c r="B333" s="11" t="s">
        <v>395</v>
      </c>
      <c r="D333" s="92">
        <f t="shared" si="0"/>
        <v>56</v>
      </c>
      <c r="E333" s="11">
        <f t="shared" si="1"/>
        <v>4</v>
      </c>
      <c r="M333" s="32">
        <v>68</v>
      </c>
      <c r="N333" s="103">
        <v>57</v>
      </c>
      <c r="O333" s="103">
        <v>53</v>
      </c>
      <c r="P333" s="103">
        <v>46</v>
      </c>
      <c r="AB333" s="11">
        <f t="shared" si="2"/>
        <v>0</v>
      </c>
      <c r="AC333" s="11">
        <f t="shared" si="3"/>
        <v>0</v>
      </c>
    </row>
    <row r="334" spans="1:29" ht="12.75">
      <c r="A334" s="18" t="s">
        <v>325</v>
      </c>
      <c r="B334" s="11" t="s">
        <v>30</v>
      </c>
      <c r="D334" s="92">
        <f t="shared" si="0"/>
        <v>20.333333333333332</v>
      </c>
      <c r="E334" s="11">
        <f t="shared" si="1"/>
        <v>3</v>
      </c>
      <c r="L334" s="32">
        <v>29</v>
      </c>
      <c r="M334" s="103"/>
      <c r="N334" s="103">
        <v>24</v>
      </c>
      <c r="O334" s="103"/>
      <c r="P334" s="103">
        <v>8</v>
      </c>
      <c r="AB334" s="11">
        <f t="shared" si="2"/>
        <v>0</v>
      </c>
      <c r="AC334" s="11">
        <f t="shared" si="3"/>
        <v>1</v>
      </c>
    </row>
    <row r="335" spans="1:29" ht="12.75">
      <c r="A335" s="18" t="s">
        <v>207</v>
      </c>
      <c r="B335" s="11" t="s">
        <v>30</v>
      </c>
      <c r="D335" s="92">
        <f t="shared" si="0"/>
        <v>32.333333333333336</v>
      </c>
      <c r="E335" s="11">
        <f t="shared" si="1"/>
        <v>3</v>
      </c>
      <c r="J335" s="32">
        <v>25</v>
      </c>
      <c r="K335" s="103">
        <v>27</v>
      </c>
      <c r="L335" s="103">
        <v>45</v>
      </c>
      <c r="AB335" s="11">
        <f t="shared" si="2"/>
        <v>0</v>
      </c>
      <c r="AC335" s="11">
        <f t="shared" si="3"/>
        <v>0</v>
      </c>
    </row>
    <row r="336" spans="1:29" ht="12.75">
      <c r="A336" s="18" t="s">
        <v>76</v>
      </c>
      <c r="B336" s="11" t="s">
        <v>52</v>
      </c>
      <c r="D336" s="92">
        <f t="shared" si="0"/>
        <v>36</v>
      </c>
      <c r="E336" s="11">
        <f t="shared" si="1"/>
        <v>3</v>
      </c>
      <c r="F336" s="92">
        <v>32</v>
      </c>
      <c r="G336" s="103">
        <v>28</v>
      </c>
      <c r="H336" s="103">
        <v>48</v>
      </c>
      <c r="I336" s="103"/>
      <c r="J336" s="103"/>
      <c r="K336" s="103"/>
      <c r="L336" s="103"/>
      <c r="AB336" s="11">
        <f t="shared" si="2"/>
        <v>0</v>
      </c>
      <c r="AC336" s="11">
        <f t="shared" si="3"/>
        <v>0</v>
      </c>
    </row>
    <row r="337" spans="1:29" ht="12.75">
      <c r="A337" s="62" t="s">
        <v>1272</v>
      </c>
      <c r="B337" s="4" t="s">
        <v>96</v>
      </c>
      <c r="D337" s="92">
        <f t="shared" si="0"/>
        <v>57</v>
      </c>
      <c r="E337" s="11">
        <f t="shared" si="1"/>
        <v>1</v>
      </c>
      <c r="AA337" s="102">
        <v>57</v>
      </c>
      <c r="AB337" s="11">
        <f t="shared" si="2"/>
        <v>0</v>
      </c>
      <c r="AC337" s="11">
        <f t="shared" si="3"/>
        <v>0</v>
      </c>
    </row>
    <row r="338" spans="1:29" ht="12.75">
      <c r="A338" s="18" t="s">
        <v>233</v>
      </c>
      <c r="B338" s="11" t="s">
        <v>33</v>
      </c>
      <c r="D338" s="92">
        <f t="shared" si="0"/>
        <v>68</v>
      </c>
      <c r="E338" s="11">
        <f t="shared" si="1"/>
        <v>1</v>
      </c>
      <c r="J338" s="32">
        <v>68</v>
      </c>
      <c r="K338" s="103"/>
      <c r="L338" s="103"/>
      <c r="AB338" s="11">
        <f t="shared" si="2"/>
        <v>0</v>
      </c>
      <c r="AC338" s="11">
        <f t="shared" si="3"/>
        <v>0</v>
      </c>
    </row>
    <row r="339" spans="1:29" ht="12.75">
      <c r="A339" s="18" t="s">
        <v>361</v>
      </c>
      <c r="B339" s="11" t="s">
        <v>42</v>
      </c>
      <c r="D339" s="92">
        <f t="shared" si="0"/>
        <v>89</v>
      </c>
      <c r="E339" s="11">
        <f t="shared" si="1"/>
        <v>1</v>
      </c>
      <c r="L339" s="32">
        <v>89</v>
      </c>
      <c r="AB339" s="11">
        <f t="shared" si="2"/>
        <v>0</v>
      </c>
      <c r="AC339" s="11">
        <f t="shared" si="3"/>
        <v>0</v>
      </c>
    </row>
    <row r="340" spans="1:29" ht="12.75">
      <c r="A340" s="18" t="s">
        <v>528</v>
      </c>
      <c r="B340" s="11" t="s">
        <v>28</v>
      </c>
      <c r="D340" s="92">
        <f t="shared" si="0"/>
        <v>67.5</v>
      </c>
      <c r="E340" s="11">
        <f t="shared" si="1"/>
        <v>2</v>
      </c>
      <c r="O340" s="32">
        <v>61</v>
      </c>
      <c r="P340" s="103"/>
      <c r="Q340" s="103"/>
      <c r="R340" s="103">
        <v>74</v>
      </c>
      <c r="AB340" s="11">
        <f t="shared" si="2"/>
        <v>0</v>
      </c>
      <c r="AC340" s="11">
        <f t="shared" si="3"/>
        <v>0</v>
      </c>
    </row>
    <row r="341" spans="1:29" ht="12.75">
      <c r="A341" s="18" t="s">
        <v>666</v>
      </c>
      <c r="B341" s="11" t="s">
        <v>28</v>
      </c>
      <c r="D341" s="92">
        <f t="shared" si="0"/>
        <v>38</v>
      </c>
      <c r="E341" s="11">
        <f t="shared" si="1"/>
        <v>6</v>
      </c>
      <c r="Q341" s="32">
        <v>44</v>
      </c>
      <c r="R341" s="103">
        <v>33</v>
      </c>
      <c r="S341" s="103">
        <v>51</v>
      </c>
      <c r="T341" s="103"/>
      <c r="U341" s="103">
        <v>15</v>
      </c>
      <c r="V341" s="103">
        <v>36</v>
      </c>
      <c r="W341" s="103">
        <v>49</v>
      </c>
      <c r="AB341" s="11">
        <f t="shared" si="2"/>
        <v>0</v>
      </c>
      <c r="AC341" s="11">
        <f t="shared" si="3"/>
        <v>0</v>
      </c>
    </row>
    <row r="342" spans="1:29" ht="12.75">
      <c r="A342" s="40" t="s">
        <v>902</v>
      </c>
      <c r="B342" s="20" t="s">
        <v>96</v>
      </c>
      <c r="D342" s="92">
        <f t="shared" si="0"/>
        <v>19</v>
      </c>
      <c r="E342" s="11">
        <f t="shared" si="1"/>
        <v>1</v>
      </c>
      <c r="U342" s="32">
        <v>19</v>
      </c>
      <c r="AB342" s="11">
        <f t="shared" si="2"/>
        <v>0</v>
      </c>
      <c r="AC342" s="11">
        <f t="shared" si="3"/>
        <v>0</v>
      </c>
    </row>
    <row r="343" spans="1:29" ht="12.75">
      <c r="A343" s="18" t="s">
        <v>519</v>
      </c>
      <c r="B343" s="11" t="s">
        <v>96</v>
      </c>
      <c r="D343" s="92">
        <f t="shared" si="0"/>
        <v>38.5</v>
      </c>
      <c r="E343" s="11">
        <f t="shared" si="1"/>
        <v>2</v>
      </c>
      <c r="O343" s="32">
        <v>35</v>
      </c>
      <c r="P343" s="103"/>
      <c r="Q343" s="103"/>
      <c r="R343" s="103"/>
      <c r="S343" s="103">
        <v>42</v>
      </c>
      <c r="AB343" s="11">
        <f t="shared" si="2"/>
        <v>0</v>
      </c>
      <c r="AC343" s="11">
        <f t="shared" si="3"/>
        <v>0</v>
      </c>
    </row>
    <row r="344" spans="1:29" ht="12.75">
      <c r="A344" s="18" t="s">
        <v>232</v>
      </c>
      <c r="B344" s="11" t="s">
        <v>42</v>
      </c>
      <c r="D344" s="92">
        <f t="shared" si="0"/>
        <v>61.333333333333336</v>
      </c>
      <c r="E344" s="11">
        <f t="shared" si="1"/>
        <v>3</v>
      </c>
      <c r="J344" s="32">
        <v>67</v>
      </c>
      <c r="K344" s="103">
        <v>54</v>
      </c>
      <c r="L344" s="103">
        <v>63</v>
      </c>
      <c r="AB344" s="11">
        <f t="shared" si="2"/>
        <v>0</v>
      </c>
      <c r="AC344" s="11">
        <f t="shared" si="3"/>
        <v>0</v>
      </c>
    </row>
    <row r="345" spans="1:29" ht="12.75">
      <c r="A345" s="14" t="s">
        <v>197</v>
      </c>
      <c r="B345" s="11" t="s">
        <v>26</v>
      </c>
      <c r="C345" s="6">
        <v>1</v>
      </c>
      <c r="D345" s="92">
        <f t="shared" si="0"/>
        <v>32.6</v>
      </c>
      <c r="E345" s="11">
        <f t="shared" si="1"/>
        <v>5</v>
      </c>
      <c r="J345" s="32">
        <v>11</v>
      </c>
      <c r="K345" s="103"/>
      <c r="L345" s="103">
        <v>9</v>
      </c>
      <c r="M345" s="103"/>
      <c r="N345" s="103"/>
      <c r="O345" s="103"/>
      <c r="P345" s="103">
        <v>2</v>
      </c>
      <c r="Q345" s="103"/>
      <c r="R345" s="103"/>
      <c r="S345" s="103"/>
      <c r="T345" s="103"/>
      <c r="U345" s="103"/>
      <c r="V345" s="103"/>
      <c r="W345" s="103">
        <v>63</v>
      </c>
      <c r="X345" s="103">
        <v>78</v>
      </c>
      <c r="AB345" s="11">
        <f t="shared" si="2"/>
        <v>1</v>
      </c>
      <c r="AC345" s="11">
        <f t="shared" si="3"/>
        <v>2</v>
      </c>
    </row>
    <row r="346" spans="1:29" ht="12.75">
      <c r="A346" s="18" t="s">
        <v>763</v>
      </c>
      <c r="B346" s="11" t="s">
        <v>722</v>
      </c>
      <c r="D346" s="92">
        <f t="shared" si="0"/>
        <v>99.5</v>
      </c>
      <c r="E346" s="11">
        <f t="shared" si="1"/>
        <v>4</v>
      </c>
      <c r="R346" s="32">
        <v>107</v>
      </c>
      <c r="S346" s="103"/>
      <c r="T346" s="103">
        <v>96</v>
      </c>
      <c r="U346" s="103"/>
      <c r="V346" s="103"/>
      <c r="W346" s="103"/>
      <c r="X346" s="103">
        <v>97</v>
      </c>
      <c r="AA346" s="102">
        <v>98</v>
      </c>
      <c r="AB346" s="11">
        <f t="shared" si="2"/>
        <v>0</v>
      </c>
      <c r="AC346" s="11">
        <f t="shared" si="3"/>
        <v>0</v>
      </c>
    </row>
    <row r="347" spans="1:29" ht="12.75">
      <c r="A347" t="s">
        <v>1260</v>
      </c>
      <c r="B347" s="4" t="s">
        <v>90</v>
      </c>
      <c r="D347" s="92">
        <f t="shared" si="0"/>
        <v>35</v>
      </c>
      <c r="E347" s="11">
        <f t="shared" si="1"/>
        <v>1</v>
      </c>
      <c r="AA347" s="102">
        <v>35</v>
      </c>
      <c r="AB347" s="11">
        <f t="shared" si="2"/>
        <v>0</v>
      </c>
      <c r="AC347" s="11">
        <f t="shared" si="3"/>
        <v>0</v>
      </c>
    </row>
    <row r="348" spans="1:29" ht="12.75">
      <c r="A348" s="18" t="s">
        <v>228</v>
      </c>
      <c r="B348" s="11" t="s">
        <v>90</v>
      </c>
      <c r="D348" s="92">
        <f t="shared" si="0"/>
        <v>62</v>
      </c>
      <c r="E348" s="11">
        <f t="shared" si="1"/>
        <v>1</v>
      </c>
      <c r="J348" s="32">
        <v>62</v>
      </c>
      <c r="AB348" s="11">
        <f t="shared" si="2"/>
        <v>0</v>
      </c>
      <c r="AC348" s="11">
        <f t="shared" si="3"/>
        <v>0</v>
      </c>
    </row>
    <row r="349" spans="1:29" ht="12.75">
      <c r="A349" s="18" t="s">
        <v>165</v>
      </c>
      <c r="B349" s="11" t="s">
        <v>31</v>
      </c>
      <c r="D349" s="92">
        <f t="shared" si="0"/>
        <v>22.75</v>
      </c>
      <c r="E349" s="11">
        <f t="shared" si="1"/>
        <v>4</v>
      </c>
      <c r="I349" s="32">
        <v>11</v>
      </c>
      <c r="J349" s="103">
        <v>10</v>
      </c>
      <c r="K349" s="103">
        <v>6</v>
      </c>
      <c r="L349" s="103">
        <v>64</v>
      </c>
      <c r="AB349" s="11">
        <f t="shared" si="2"/>
        <v>0</v>
      </c>
      <c r="AC349" s="11">
        <f t="shared" si="3"/>
        <v>2</v>
      </c>
    </row>
    <row r="350" spans="1:29" ht="12.75">
      <c r="A350" s="38" t="s">
        <v>452</v>
      </c>
      <c r="B350" s="15" t="s">
        <v>96</v>
      </c>
      <c r="D350" s="92">
        <f t="shared" si="0"/>
        <v>27</v>
      </c>
      <c r="E350" s="11">
        <f t="shared" si="1"/>
        <v>1</v>
      </c>
      <c r="N350" s="32">
        <v>27</v>
      </c>
      <c r="AB350" s="11">
        <f t="shared" si="2"/>
        <v>0</v>
      </c>
      <c r="AC350" s="11">
        <f t="shared" si="3"/>
        <v>0</v>
      </c>
    </row>
    <row r="351" spans="1:29" ht="12.75">
      <c r="A351" s="18" t="s">
        <v>392</v>
      </c>
      <c r="B351" s="11" t="s">
        <v>52</v>
      </c>
      <c r="D351" s="92">
        <f t="shared" si="0"/>
        <v>8</v>
      </c>
      <c r="E351" s="11">
        <f t="shared" si="1"/>
        <v>1</v>
      </c>
      <c r="M351" s="32">
        <v>8</v>
      </c>
      <c r="AB351" s="11">
        <f t="shared" si="2"/>
        <v>0</v>
      </c>
      <c r="AC351" s="11">
        <f t="shared" si="3"/>
        <v>1</v>
      </c>
    </row>
    <row r="352" spans="1:29" ht="12.75">
      <c r="A352" s="18" t="s">
        <v>655</v>
      </c>
      <c r="B352" s="11" t="s">
        <v>30</v>
      </c>
      <c r="D352" s="92">
        <f t="shared" si="0"/>
        <v>37</v>
      </c>
      <c r="E352" s="11">
        <f t="shared" si="1"/>
        <v>2</v>
      </c>
      <c r="Q352" s="32">
        <v>15</v>
      </c>
      <c r="R352" s="103"/>
      <c r="S352" s="103"/>
      <c r="T352" s="103"/>
      <c r="U352" s="103"/>
      <c r="V352" s="103">
        <v>59</v>
      </c>
      <c r="AB352" s="11">
        <f t="shared" si="2"/>
        <v>0</v>
      </c>
      <c r="AC352" s="11">
        <f t="shared" si="3"/>
        <v>0</v>
      </c>
    </row>
    <row r="353" spans="1:29" ht="12.75">
      <c r="A353" s="18" t="s">
        <v>94</v>
      </c>
      <c r="B353" s="11" t="s">
        <v>87</v>
      </c>
      <c r="D353" s="92">
        <f t="shared" si="0"/>
        <v>42.1</v>
      </c>
      <c r="E353" s="11">
        <f t="shared" si="1"/>
        <v>10</v>
      </c>
      <c r="G353" s="32">
        <v>11</v>
      </c>
      <c r="H353" s="103">
        <v>5</v>
      </c>
      <c r="I353" s="103"/>
      <c r="J353" s="103">
        <v>39</v>
      </c>
      <c r="K353" s="103">
        <v>63</v>
      </c>
      <c r="L353" s="103">
        <v>11</v>
      </c>
      <c r="M353" s="103"/>
      <c r="N353" s="103"/>
      <c r="O353" s="103"/>
      <c r="P353" s="103"/>
      <c r="Q353" s="103">
        <v>47</v>
      </c>
      <c r="R353" s="103">
        <v>80</v>
      </c>
      <c r="S353" s="103">
        <v>31</v>
      </c>
      <c r="T353" s="103">
        <v>50</v>
      </c>
      <c r="W353" s="32">
        <v>84</v>
      </c>
      <c r="AB353" s="11">
        <f t="shared" si="2"/>
        <v>1</v>
      </c>
      <c r="AC353" s="11">
        <f t="shared" si="3"/>
        <v>1</v>
      </c>
    </row>
    <row r="354" spans="1:29" ht="12.75">
      <c r="A354" s="18" t="s">
        <v>813</v>
      </c>
      <c r="B354" s="11" t="s">
        <v>130</v>
      </c>
      <c r="D354" s="92">
        <f t="shared" si="0"/>
        <v>68.5</v>
      </c>
      <c r="E354" s="11">
        <f t="shared" si="1"/>
        <v>4</v>
      </c>
      <c r="S354" s="32">
        <v>26</v>
      </c>
      <c r="T354" s="103"/>
      <c r="U354" s="103"/>
      <c r="V354" s="103"/>
      <c r="W354" s="103">
        <v>81</v>
      </c>
      <c r="X354" s="103">
        <v>79</v>
      </c>
      <c r="Y354" s="103">
        <v>88</v>
      </c>
      <c r="AB354" s="11">
        <f t="shared" si="2"/>
        <v>0</v>
      </c>
      <c r="AC354" s="11">
        <f t="shared" si="3"/>
        <v>0</v>
      </c>
    </row>
    <row r="355" spans="1:29" ht="12.75">
      <c r="A355" s="44" t="s">
        <v>873</v>
      </c>
      <c r="B355" s="11" t="s">
        <v>593</v>
      </c>
      <c r="D355" s="92">
        <f t="shared" si="0"/>
        <v>67.4</v>
      </c>
      <c r="E355" s="11">
        <f t="shared" si="1"/>
        <v>5</v>
      </c>
      <c r="T355" s="32">
        <v>71</v>
      </c>
      <c r="U355" s="103"/>
      <c r="V355" s="103">
        <v>47</v>
      </c>
      <c r="W355" s="103">
        <v>74</v>
      </c>
      <c r="X355" s="103">
        <v>73</v>
      </c>
      <c r="AA355" s="102">
        <v>72</v>
      </c>
      <c r="AB355" s="11">
        <f t="shared" si="2"/>
        <v>0</v>
      </c>
      <c r="AC355" s="11">
        <f t="shared" si="3"/>
        <v>0</v>
      </c>
    </row>
    <row r="356" spans="1:29" ht="12.75">
      <c r="A356" s="18" t="s">
        <v>145</v>
      </c>
      <c r="B356" s="11" t="s">
        <v>90</v>
      </c>
      <c r="D356" s="92">
        <f t="shared" si="0"/>
        <v>33</v>
      </c>
      <c r="E356" s="11">
        <f t="shared" si="1"/>
        <v>1</v>
      </c>
      <c r="H356" s="32">
        <v>33</v>
      </c>
      <c r="AB356" s="11">
        <f t="shared" si="2"/>
        <v>0</v>
      </c>
      <c r="AC356" s="11">
        <f t="shared" si="3"/>
        <v>0</v>
      </c>
    </row>
    <row r="357" spans="1:29" ht="12.75">
      <c r="A357" s="18" t="s">
        <v>1119</v>
      </c>
      <c r="B357" s="11" t="s">
        <v>96</v>
      </c>
      <c r="D357" s="92">
        <f t="shared" si="0"/>
        <v>43</v>
      </c>
      <c r="E357" s="11">
        <f t="shared" si="1"/>
        <v>2</v>
      </c>
      <c r="Y357" s="55">
        <v>50</v>
      </c>
      <c r="Z357" s="102">
        <v>36</v>
      </c>
      <c r="AB357" s="11">
        <f t="shared" si="2"/>
        <v>0</v>
      </c>
      <c r="AC357" s="11">
        <f t="shared" si="3"/>
        <v>0</v>
      </c>
    </row>
    <row r="358" spans="1:29" ht="12.75">
      <c r="A358" s="40" t="s">
        <v>953</v>
      </c>
      <c r="B358" s="20" t="s">
        <v>33</v>
      </c>
      <c r="D358" s="92">
        <f t="shared" si="0"/>
        <v>34.25</v>
      </c>
      <c r="E358" s="11">
        <f t="shared" si="1"/>
        <v>4</v>
      </c>
      <c r="V358" s="32">
        <v>23</v>
      </c>
      <c r="W358" s="103">
        <v>15</v>
      </c>
      <c r="X358" s="103">
        <v>39</v>
      </c>
      <c r="AA358" s="102">
        <v>60</v>
      </c>
      <c r="AB358" s="11">
        <f t="shared" si="2"/>
        <v>0</v>
      </c>
      <c r="AC358" s="11">
        <f t="shared" si="3"/>
        <v>0</v>
      </c>
    </row>
    <row r="359" spans="1:29" ht="12.75">
      <c r="A359" s="18" t="s">
        <v>529</v>
      </c>
      <c r="B359" s="11" t="s">
        <v>96</v>
      </c>
      <c r="D359" s="92">
        <f t="shared" si="0"/>
        <v>62</v>
      </c>
      <c r="E359" s="11">
        <f t="shared" si="1"/>
        <v>1</v>
      </c>
      <c r="O359" s="32">
        <v>62</v>
      </c>
      <c r="AB359" s="11">
        <f t="shared" si="2"/>
        <v>0</v>
      </c>
      <c r="AC359" s="11">
        <f t="shared" si="3"/>
        <v>0</v>
      </c>
    </row>
    <row r="360" spans="1:29" ht="12.75">
      <c r="A360" s="18" t="s">
        <v>534</v>
      </c>
      <c r="B360" s="11" t="s">
        <v>395</v>
      </c>
      <c r="D360" s="92">
        <f t="shared" si="0"/>
        <v>69</v>
      </c>
      <c r="E360" s="11">
        <f t="shared" si="1"/>
        <v>1</v>
      </c>
      <c r="O360" s="32">
        <v>69</v>
      </c>
      <c r="AB360" s="11">
        <f t="shared" si="2"/>
        <v>0</v>
      </c>
      <c r="AC360" s="11">
        <f t="shared" si="3"/>
        <v>0</v>
      </c>
    </row>
    <row r="361" spans="1:29" ht="12.75">
      <c r="A361" s="18" t="s">
        <v>621</v>
      </c>
      <c r="B361" s="11" t="s">
        <v>584</v>
      </c>
      <c r="D361" s="92">
        <f t="shared" si="0"/>
        <v>93.5</v>
      </c>
      <c r="E361" s="11">
        <f t="shared" si="1"/>
        <v>2</v>
      </c>
      <c r="P361" s="32">
        <v>94</v>
      </c>
      <c r="Q361" s="103"/>
      <c r="R361" s="103">
        <v>93</v>
      </c>
      <c r="AB361" s="11">
        <f t="shared" si="2"/>
        <v>0</v>
      </c>
      <c r="AC361" s="11">
        <f t="shared" si="3"/>
        <v>0</v>
      </c>
    </row>
    <row r="362" spans="1:29" ht="12.75">
      <c r="A362" s="18" t="s">
        <v>876</v>
      </c>
      <c r="B362" s="11" t="s">
        <v>591</v>
      </c>
      <c r="D362" s="92">
        <f t="shared" si="0"/>
        <v>72.66666666666667</v>
      </c>
      <c r="E362" s="11">
        <f t="shared" si="1"/>
        <v>3</v>
      </c>
      <c r="T362" s="32">
        <v>78</v>
      </c>
      <c r="U362" s="103"/>
      <c r="V362" s="103"/>
      <c r="W362" s="103">
        <v>59</v>
      </c>
      <c r="X362" s="103">
        <v>81</v>
      </c>
      <c r="AB362" s="11">
        <f t="shared" si="2"/>
        <v>0</v>
      </c>
      <c r="AC362" s="11">
        <f t="shared" si="3"/>
        <v>0</v>
      </c>
    </row>
    <row r="363" spans="1:29" ht="12.75">
      <c r="A363" s="18" t="s">
        <v>1068</v>
      </c>
      <c r="B363" s="11" t="s">
        <v>395</v>
      </c>
      <c r="D363" s="92">
        <f t="shared" si="0"/>
        <v>79.5</v>
      </c>
      <c r="E363" s="11">
        <f t="shared" si="1"/>
        <v>2</v>
      </c>
      <c r="X363" s="32">
        <v>109</v>
      </c>
      <c r="AA363" s="102">
        <v>50</v>
      </c>
      <c r="AB363" s="11">
        <f t="shared" si="2"/>
        <v>0</v>
      </c>
      <c r="AC363" s="11">
        <f t="shared" si="3"/>
        <v>0</v>
      </c>
    </row>
    <row r="364" spans="1:29" ht="12.75">
      <c r="A364" s="18" t="s">
        <v>993</v>
      </c>
      <c r="B364" s="11" t="s">
        <v>48</v>
      </c>
      <c r="D364" s="92">
        <f t="shared" si="0"/>
        <v>73.66666666666667</v>
      </c>
      <c r="E364" s="11">
        <f t="shared" si="1"/>
        <v>3</v>
      </c>
      <c r="W364" s="32">
        <v>66</v>
      </c>
      <c r="X364" s="103">
        <v>72</v>
      </c>
      <c r="Y364" s="103">
        <v>83</v>
      </c>
      <c r="AB364" s="11">
        <f t="shared" si="2"/>
        <v>0</v>
      </c>
      <c r="AC364" s="11">
        <f t="shared" si="3"/>
        <v>0</v>
      </c>
    </row>
    <row r="365" spans="1:29" ht="12.75">
      <c r="A365" s="18" t="s">
        <v>716</v>
      </c>
      <c r="B365" s="11" t="s">
        <v>48</v>
      </c>
      <c r="D365" s="92">
        <f t="shared" si="0"/>
        <v>41.666666666666664</v>
      </c>
      <c r="E365" s="11">
        <f t="shared" si="1"/>
        <v>3</v>
      </c>
      <c r="R365" s="32">
        <v>27</v>
      </c>
      <c r="S365" s="103">
        <v>61</v>
      </c>
      <c r="T365" s="103">
        <v>37</v>
      </c>
      <c r="AB365" s="11">
        <f t="shared" si="2"/>
        <v>0</v>
      </c>
      <c r="AC365" s="11">
        <f t="shared" si="3"/>
        <v>0</v>
      </c>
    </row>
    <row r="366" spans="1:29" ht="12.75">
      <c r="A366" s="18" t="s">
        <v>220</v>
      </c>
      <c r="B366" s="11" t="s">
        <v>33</v>
      </c>
      <c r="D366" s="92">
        <f t="shared" si="0"/>
        <v>34.857142857142854</v>
      </c>
      <c r="E366" s="11">
        <f t="shared" si="1"/>
        <v>7</v>
      </c>
      <c r="J366" s="32">
        <v>52</v>
      </c>
      <c r="K366" s="103">
        <v>4</v>
      </c>
      <c r="L366" s="103">
        <v>40</v>
      </c>
      <c r="M366" s="103">
        <v>36</v>
      </c>
      <c r="N366" s="103">
        <v>22</v>
      </c>
      <c r="O366" s="103">
        <v>30</v>
      </c>
      <c r="P366" s="103">
        <v>60</v>
      </c>
      <c r="AB366" s="11">
        <f t="shared" si="2"/>
        <v>1</v>
      </c>
      <c r="AC366" s="11">
        <f t="shared" si="3"/>
        <v>1</v>
      </c>
    </row>
    <row r="367" spans="1:29" ht="12.75">
      <c r="A367" s="18" t="s">
        <v>835</v>
      </c>
      <c r="B367" s="11" t="s">
        <v>52</v>
      </c>
      <c r="D367" s="92">
        <f t="shared" si="0"/>
        <v>70</v>
      </c>
      <c r="E367" s="11">
        <f t="shared" si="1"/>
        <v>1</v>
      </c>
      <c r="S367" s="32">
        <v>70</v>
      </c>
      <c r="AB367" s="11">
        <f t="shared" si="2"/>
        <v>0</v>
      </c>
      <c r="AC367" s="11">
        <f t="shared" si="3"/>
        <v>0</v>
      </c>
    </row>
    <row r="368" spans="1:29" ht="12.75">
      <c r="A368" s="18" t="s">
        <v>1006</v>
      </c>
      <c r="B368" s="11" t="s">
        <v>87</v>
      </c>
      <c r="D368" s="92">
        <f t="shared" si="0"/>
        <v>95</v>
      </c>
      <c r="E368" s="11">
        <f t="shared" si="1"/>
        <v>1</v>
      </c>
      <c r="W368" s="32">
        <v>95</v>
      </c>
      <c r="AB368" s="11">
        <f t="shared" si="2"/>
        <v>0</v>
      </c>
      <c r="AC368" s="11">
        <f t="shared" si="3"/>
        <v>0</v>
      </c>
    </row>
    <row r="369" spans="1:29" ht="12.75">
      <c r="A369" s="18" t="s">
        <v>409</v>
      </c>
      <c r="B369" s="11" t="s">
        <v>163</v>
      </c>
      <c r="D369" s="92">
        <f t="shared" si="0"/>
        <v>54</v>
      </c>
      <c r="E369" s="11">
        <f t="shared" si="1"/>
        <v>1</v>
      </c>
      <c r="M369" s="32">
        <v>54</v>
      </c>
      <c r="AB369" s="11">
        <f t="shared" si="2"/>
        <v>0</v>
      </c>
      <c r="AC369" s="11">
        <f t="shared" si="3"/>
        <v>0</v>
      </c>
    </row>
    <row r="370" spans="1:29" ht="12.75">
      <c r="A370" s="58" t="s">
        <v>858</v>
      </c>
      <c r="B370" s="65" t="s">
        <v>584</v>
      </c>
      <c r="C370" s="6">
        <v>1</v>
      </c>
      <c r="D370" s="92">
        <f t="shared" si="0"/>
        <v>16.25</v>
      </c>
      <c r="E370" s="11">
        <f t="shared" si="1"/>
        <v>8</v>
      </c>
      <c r="T370" s="32">
        <v>26</v>
      </c>
      <c r="U370" s="103">
        <v>13</v>
      </c>
      <c r="V370" s="103">
        <v>7</v>
      </c>
      <c r="W370" s="103">
        <v>42</v>
      </c>
      <c r="X370" s="103">
        <v>8</v>
      </c>
      <c r="Y370" s="103">
        <v>27</v>
      </c>
      <c r="Z370" s="102">
        <v>5</v>
      </c>
      <c r="AA370" s="112">
        <v>2</v>
      </c>
      <c r="AB370" s="11">
        <f t="shared" si="2"/>
        <v>2</v>
      </c>
      <c r="AC370" s="11">
        <f t="shared" si="3"/>
        <v>4</v>
      </c>
    </row>
    <row r="371" spans="1:29" ht="12.75">
      <c r="A371" s="40" t="s">
        <v>1112</v>
      </c>
      <c r="B371" s="11" t="s">
        <v>584</v>
      </c>
      <c r="D371" s="92">
        <f t="shared" si="0"/>
        <v>15.666666666666666</v>
      </c>
      <c r="E371" s="11">
        <f t="shared" si="1"/>
        <v>3</v>
      </c>
      <c r="Y371" s="55">
        <v>28</v>
      </c>
      <c r="Z371" s="102">
        <v>9</v>
      </c>
      <c r="AA371" s="102">
        <v>10</v>
      </c>
      <c r="AB371" s="11">
        <f t="shared" si="2"/>
        <v>0</v>
      </c>
      <c r="AC371" s="11">
        <f t="shared" si="3"/>
        <v>2</v>
      </c>
    </row>
    <row r="372" spans="1:29" ht="12.75">
      <c r="A372" s="18" t="s">
        <v>811</v>
      </c>
      <c r="B372" s="11" t="s">
        <v>513</v>
      </c>
      <c r="D372" s="92">
        <f t="shared" si="0"/>
        <v>34.6</v>
      </c>
      <c r="E372" s="11">
        <f t="shared" si="1"/>
        <v>5</v>
      </c>
      <c r="S372" s="32">
        <v>24</v>
      </c>
      <c r="T372" s="103"/>
      <c r="U372" s="103">
        <v>31</v>
      </c>
      <c r="V372" s="103"/>
      <c r="W372" s="103">
        <v>56</v>
      </c>
      <c r="X372" s="103">
        <v>40</v>
      </c>
      <c r="Y372" s="103">
        <v>22</v>
      </c>
      <c r="AB372" s="11">
        <f t="shared" si="2"/>
        <v>0</v>
      </c>
      <c r="AC372" s="11">
        <f t="shared" si="3"/>
        <v>0</v>
      </c>
    </row>
    <row r="373" spans="1:29" ht="12.75">
      <c r="A373" s="18" t="s">
        <v>101</v>
      </c>
      <c r="B373" s="11" t="s">
        <v>39</v>
      </c>
      <c r="D373" s="92">
        <f t="shared" si="0"/>
        <v>18</v>
      </c>
      <c r="E373" s="11">
        <f t="shared" si="1"/>
        <v>1</v>
      </c>
      <c r="G373" s="32">
        <v>18</v>
      </c>
      <c r="AB373" s="11">
        <f t="shared" si="2"/>
        <v>0</v>
      </c>
      <c r="AC373" s="11">
        <f t="shared" si="3"/>
        <v>0</v>
      </c>
    </row>
    <row r="374" spans="1:29" ht="12.75">
      <c r="A374" s="18" t="s">
        <v>551</v>
      </c>
      <c r="B374" s="11" t="s">
        <v>451</v>
      </c>
      <c r="D374" s="92">
        <f t="shared" si="0"/>
        <v>99</v>
      </c>
      <c r="E374" s="11">
        <f t="shared" si="1"/>
        <v>1</v>
      </c>
      <c r="O374" s="32">
        <v>99</v>
      </c>
      <c r="AB374" s="11">
        <f t="shared" si="2"/>
        <v>0</v>
      </c>
      <c r="AC374" s="11">
        <f t="shared" si="3"/>
        <v>0</v>
      </c>
    </row>
    <row r="375" spans="1:29" ht="12.75">
      <c r="A375" s="18" t="s">
        <v>326</v>
      </c>
      <c r="B375" s="11" t="s">
        <v>33</v>
      </c>
      <c r="D375" s="92">
        <f t="shared" si="0"/>
        <v>44</v>
      </c>
      <c r="E375" s="11">
        <f t="shared" si="1"/>
        <v>3</v>
      </c>
      <c r="L375" s="32">
        <v>30</v>
      </c>
      <c r="M375" s="103"/>
      <c r="N375" s="103">
        <v>44</v>
      </c>
      <c r="O375" s="103">
        <v>58</v>
      </c>
      <c r="AB375" s="11">
        <f t="shared" si="2"/>
        <v>0</v>
      </c>
      <c r="AC375" s="11">
        <f t="shared" si="3"/>
        <v>0</v>
      </c>
    </row>
    <row r="376" spans="1:29" ht="12.75">
      <c r="A376" s="18" t="s">
        <v>1134</v>
      </c>
      <c r="B376" s="11" t="s">
        <v>130</v>
      </c>
      <c r="D376" s="92">
        <f t="shared" si="0"/>
        <v>79</v>
      </c>
      <c r="E376" s="11">
        <f t="shared" si="1"/>
        <v>2</v>
      </c>
      <c r="Y376" s="32">
        <v>89</v>
      </c>
      <c r="AA376" s="102">
        <v>69</v>
      </c>
      <c r="AB376" s="11">
        <f t="shared" si="2"/>
        <v>0</v>
      </c>
      <c r="AC376" s="11">
        <f t="shared" si="3"/>
        <v>0</v>
      </c>
    </row>
    <row r="377" spans="1:29" ht="12.75">
      <c r="A377" s="18" t="s">
        <v>1069</v>
      </c>
      <c r="B377" s="11" t="s">
        <v>512</v>
      </c>
      <c r="D377" s="92">
        <f t="shared" si="0"/>
        <v>110</v>
      </c>
      <c r="E377" s="11">
        <f t="shared" si="1"/>
        <v>1</v>
      </c>
      <c r="X377" s="32">
        <v>110</v>
      </c>
      <c r="AB377" s="11">
        <f t="shared" si="2"/>
        <v>0</v>
      </c>
      <c r="AC377" s="11">
        <f t="shared" si="3"/>
        <v>0</v>
      </c>
    </row>
    <row r="378" spans="1:29" ht="12.75">
      <c r="A378" s="40" t="s">
        <v>1259</v>
      </c>
      <c r="B378" s="4" t="s">
        <v>33</v>
      </c>
      <c r="D378" s="92">
        <f t="shared" si="0"/>
        <v>34</v>
      </c>
      <c r="E378" s="11">
        <f t="shared" si="1"/>
        <v>1</v>
      </c>
      <c r="AA378" s="102">
        <v>34</v>
      </c>
      <c r="AB378" s="11">
        <f t="shared" si="2"/>
        <v>0</v>
      </c>
      <c r="AC378" s="11">
        <f t="shared" si="3"/>
        <v>0</v>
      </c>
    </row>
    <row r="379" spans="1:29" ht="12.75">
      <c r="A379" s="18" t="s">
        <v>596</v>
      </c>
      <c r="B379" s="11" t="s">
        <v>130</v>
      </c>
      <c r="D379" s="92">
        <f t="shared" si="0"/>
        <v>34.333333333333336</v>
      </c>
      <c r="E379" s="11">
        <f t="shared" si="1"/>
        <v>3</v>
      </c>
      <c r="P379" s="32">
        <v>39</v>
      </c>
      <c r="Q379" s="103"/>
      <c r="R379" s="103"/>
      <c r="S379" s="103"/>
      <c r="T379" s="103">
        <v>29</v>
      </c>
      <c r="U379" s="103">
        <v>35</v>
      </c>
      <c r="AB379" s="11">
        <f t="shared" si="2"/>
        <v>0</v>
      </c>
      <c r="AC379" s="11">
        <f t="shared" si="3"/>
        <v>0</v>
      </c>
    </row>
    <row r="380" spans="1:29" ht="12.75">
      <c r="A380" s="18" t="s">
        <v>671</v>
      </c>
      <c r="B380" s="11" t="s">
        <v>513</v>
      </c>
      <c r="D380" s="92">
        <f t="shared" si="0"/>
        <v>55</v>
      </c>
      <c r="E380" s="11">
        <f t="shared" si="1"/>
        <v>1</v>
      </c>
      <c r="Q380" s="32">
        <v>55</v>
      </c>
      <c r="AB380" s="11">
        <f t="shared" si="2"/>
        <v>0</v>
      </c>
      <c r="AC380" s="11">
        <f t="shared" si="3"/>
        <v>0</v>
      </c>
    </row>
    <row r="381" spans="1:29" ht="12.75">
      <c r="A381" s="40" t="s">
        <v>1038</v>
      </c>
      <c r="B381" s="20" t="s">
        <v>513</v>
      </c>
      <c r="D381" s="92">
        <f t="shared" si="0"/>
        <v>15.5</v>
      </c>
      <c r="E381" s="11">
        <f t="shared" si="1"/>
        <v>2</v>
      </c>
      <c r="X381" s="32">
        <v>11</v>
      </c>
      <c r="Y381" s="103">
        <v>20</v>
      </c>
      <c r="AB381" s="11">
        <f t="shared" si="2"/>
        <v>0</v>
      </c>
      <c r="AC381" s="11">
        <f t="shared" si="3"/>
        <v>0</v>
      </c>
    </row>
    <row r="382" spans="1:29" ht="12.75">
      <c r="A382" s="38" t="s">
        <v>454</v>
      </c>
      <c r="B382" s="15" t="s">
        <v>96</v>
      </c>
      <c r="D382" s="92">
        <f t="shared" si="0"/>
        <v>55.5</v>
      </c>
      <c r="E382" s="11">
        <f t="shared" si="1"/>
        <v>2</v>
      </c>
      <c r="N382" s="32">
        <v>30</v>
      </c>
      <c r="O382" s="103"/>
      <c r="P382" s="103">
        <v>81</v>
      </c>
      <c r="AB382" s="11">
        <f t="shared" si="2"/>
        <v>0</v>
      </c>
      <c r="AC382" s="11">
        <f t="shared" si="3"/>
        <v>0</v>
      </c>
    </row>
    <row r="383" spans="1:29" ht="12.75">
      <c r="A383" s="18" t="s">
        <v>830</v>
      </c>
      <c r="B383" s="11" t="s">
        <v>42</v>
      </c>
      <c r="D383" s="92">
        <f t="shared" si="0"/>
        <v>60</v>
      </c>
      <c r="E383" s="11">
        <f t="shared" si="1"/>
        <v>1</v>
      </c>
      <c r="S383" s="32">
        <v>60</v>
      </c>
      <c r="AB383" s="11">
        <f t="shared" si="2"/>
        <v>0</v>
      </c>
      <c r="AC383" s="11">
        <f t="shared" si="3"/>
        <v>0</v>
      </c>
    </row>
    <row r="384" spans="1:29" ht="12.75">
      <c r="A384" s="18" t="s">
        <v>870</v>
      </c>
      <c r="B384" s="11" t="s">
        <v>42</v>
      </c>
      <c r="D384" s="92">
        <f t="shared" si="0"/>
        <v>66</v>
      </c>
      <c r="E384" s="11">
        <f t="shared" si="1"/>
        <v>1</v>
      </c>
      <c r="T384" s="32">
        <v>66</v>
      </c>
      <c r="AB384" s="11">
        <f t="shared" si="2"/>
        <v>0</v>
      </c>
      <c r="AC384" s="11">
        <f t="shared" si="3"/>
        <v>0</v>
      </c>
    </row>
    <row r="385" spans="1:29" ht="12.75">
      <c r="A385" s="18" t="s">
        <v>685</v>
      </c>
      <c r="B385" s="11" t="s">
        <v>52</v>
      </c>
      <c r="D385" s="92">
        <f t="shared" si="0"/>
        <v>70.66666666666667</v>
      </c>
      <c r="E385" s="11">
        <f t="shared" si="1"/>
        <v>3</v>
      </c>
      <c r="Q385" s="32">
        <v>75</v>
      </c>
      <c r="R385" s="103"/>
      <c r="S385" s="103"/>
      <c r="T385" s="103"/>
      <c r="U385" s="103"/>
      <c r="V385" s="103">
        <v>45</v>
      </c>
      <c r="W385" s="103">
        <v>92</v>
      </c>
      <c r="AB385" s="11">
        <f t="shared" si="2"/>
        <v>0</v>
      </c>
      <c r="AC385" s="11">
        <f t="shared" si="3"/>
        <v>0</v>
      </c>
    </row>
    <row r="386" spans="1:29" ht="12.75">
      <c r="A386" s="18" t="s">
        <v>1136</v>
      </c>
      <c r="B386" s="11" t="s">
        <v>52</v>
      </c>
      <c r="D386" s="92">
        <f t="shared" si="0"/>
        <v>92</v>
      </c>
      <c r="E386" s="11">
        <f t="shared" si="1"/>
        <v>1</v>
      </c>
      <c r="Y386" s="32">
        <v>92</v>
      </c>
      <c r="AB386" s="11">
        <f t="shared" si="2"/>
        <v>0</v>
      </c>
      <c r="AC386" s="11">
        <f t="shared" si="3"/>
        <v>0</v>
      </c>
    </row>
    <row r="387" spans="1:29" ht="12.75">
      <c r="A387" s="18" t="s">
        <v>1122</v>
      </c>
      <c r="B387" s="11" t="s">
        <v>451</v>
      </c>
      <c r="D387" s="92">
        <f t="shared" si="0"/>
        <v>66.66666666666667</v>
      </c>
      <c r="E387" s="11">
        <f t="shared" si="1"/>
        <v>3</v>
      </c>
      <c r="Y387" s="55">
        <v>60</v>
      </c>
      <c r="Z387" s="102">
        <v>43</v>
      </c>
      <c r="AA387" s="102">
        <v>97</v>
      </c>
      <c r="AB387" s="11">
        <f t="shared" si="2"/>
        <v>0</v>
      </c>
      <c r="AC387" s="11">
        <f t="shared" si="3"/>
        <v>0</v>
      </c>
    </row>
    <row r="388" spans="1:29" ht="12.75">
      <c r="A388" s="18" t="s">
        <v>715</v>
      </c>
      <c r="B388" s="11" t="s">
        <v>96</v>
      </c>
      <c r="D388" s="92">
        <f t="shared" si="0"/>
        <v>26</v>
      </c>
      <c r="E388" s="11">
        <f t="shared" si="1"/>
        <v>1</v>
      </c>
      <c r="R388" s="32">
        <v>26</v>
      </c>
      <c r="AB388" s="11">
        <f t="shared" si="2"/>
        <v>0</v>
      </c>
      <c r="AC388" s="11">
        <f t="shared" si="3"/>
        <v>0</v>
      </c>
    </row>
    <row r="389" spans="1:29" ht="12.75">
      <c r="A389" s="18" t="s">
        <v>539</v>
      </c>
      <c r="B389" s="11" t="s">
        <v>513</v>
      </c>
      <c r="D389" s="92">
        <f t="shared" si="0"/>
        <v>74</v>
      </c>
      <c r="E389" s="11">
        <f t="shared" si="1"/>
        <v>1</v>
      </c>
      <c r="O389" s="32">
        <v>74</v>
      </c>
      <c r="AB389" s="11">
        <f t="shared" si="2"/>
        <v>0</v>
      </c>
      <c r="AC389" s="11">
        <f t="shared" si="3"/>
        <v>0</v>
      </c>
    </row>
    <row r="390" spans="1:29" ht="12.75">
      <c r="A390" s="52" t="s">
        <v>1042</v>
      </c>
      <c r="B390" s="20" t="s">
        <v>90</v>
      </c>
      <c r="D390" s="92">
        <f t="shared" si="0"/>
        <v>27</v>
      </c>
      <c r="E390" s="11">
        <f t="shared" si="1"/>
        <v>1</v>
      </c>
      <c r="X390" s="32">
        <v>27</v>
      </c>
      <c r="AB390" s="11">
        <f t="shared" si="2"/>
        <v>0</v>
      </c>
      <c r="AC390" s="11">
        <f t="shared" si="3"/>
        <v>0</v>
      </c>
    </row>
    <row r="391" spans="1:29" ht="12.75">
      <c r="A391" s="18" t="s">
        <v>680</v>
      </c>
      <c r="B391" s="11" t="s">
        <v>513</v>
      </c>
      <c r="D391" s="92">
        <f t="shared" si="0"/>
        <v>67</v>
      </c>
      <c r="E391" s="11">
        <f t="shared" si="1"/>
        <v>1</v>
      </c>
      <c r="Q391" s="32">
        <v>67</v>
      </c>
      <c r="AB391" s="11">
        <f t="shared" si="2"/>
        <v>0</v>
      </c>
      <c r="AC391" s="11">
        <f t="shared" si="3"/>
        <v>0</v>
      </c>
    </row>
    <row r="392" spans="1:29" ht="12.75">
      <c r="A392" s="18" t="s">
        <v>730</v>
      </c>
      <c r="B392" s="11" t="s">
        <v>30</v>
      </c>
      <c r="D392" s="92">
        <f t="shared" si="0"/>
        <v>55</v>
      </c>
      <c r="E392" s="11">
        <f t="shared" si="1"/>
        <v>1</v>
      </c>
      <c r="R392" s="32">
        <v>55</v>
      </c>
      <c r="AB392" s="11">
        <f t="shared" si="2"/>
        <v>0</v>
      </c>
      <c r="AC392" s="11">
        <f t="shared" si="3"/>
        <v>0</v>
      </c>
    </row>
    <row r="393" spans="1:29" ht="12.75">
      <c r="A393" s="18" t="s">
        <v>104</v>
      </c>
      <c r="B393" s="11" t="s">
        <v>39</v>
      </c>
      <c r="D393" s="92">
        <f t="shared" si="0"/>
        <v>45</v>
      </c>
      <c r="E393" s="11">
        <f t="shared" si="1"/>
        <v>3</v>
      </c>
      <c r="G393" s="32">
        <v>24</v>
      </c>
      <c r="H393" s="103"/>
      <c r="I393" s="103"/>
      <c r="J393" s="103">
        <v>24</v>
      </c>
      <c r="K393" s="103"/>
      <c r="L393" s="103"/>
      <c r="M393" s="103"/>
      <c r="N393" s="103"/>
      <c r="O393" s="103"/>
      <c r="P393" s="103">
        <v>87</v>
      </c>
      <c r="AB393" s="11">
        <f t="shared" si="2"/>
        <v>0</v>
      </c>
      <c r="AC393" s="11">
        <f t="shared" si="3"/>
        <v>0</v>
      </c>
    </row>
    <row r="394" spans="1:29" ht="12.75">
      <c r="A394" s="18" t="s">
        <v>40</v>
      </c>
      <c r="B394" s="11" t="s">
        <v>31</v>
      </c>
      <c r="D394" s="92">
        <f t="shared" si="0"/>
        <v>8</v>
      </c>
      <c r="E394" s="11">
        <f t="shared" si="1"/>
        <v>1</v>
      </c>
      <c r="F394" s="92">
        <v>8</v>
      </c>
      <c r="G394" s="103"/>
      <c r="AB394" s="11">
        <f t="shared" si="2"/>
        <v>0</v>
      </c>
      <c r="AC394" s="11">
        <f t="shared" si="3"/>
        <v>1</v>
      </c>
    </row>
    <row r="395" spans="1:29" ht="12.75">
      <c r="A395" s="18" t="s">
        <v>611</v>
      </c>
      <c r="B395" s="11" t="s">
        <v>50</v>
      </c>
      <c r="D395" s="92">
        <f t="shared" si="0"/>
        <v>69</v>
      </c>
      <c r="E395" s="11">
        <f t="shared" si="1"/>
        <v>3</v>
      </c>
      <c r="P395" s="32">
        <v>72</v>
      </c>
      <c r="Q395" s="103">
        <v>72</v>
      </c>
      <c r="R395" s="103"/>
      <c r="S395" s="103"/>
      <c r="T395" s="103"/>
      <c r="U395" s="103">
        <v>63</v>
      </c>
      <c r="AB395" s="11">
        <f t="shared" si="2"/>
        <v>0</v>
      </c>
      <c r="AC395" s="11">
        <f t="shared" si="3"/>
        <v>0</v>
      </c>
    </row>
    <row r="396" spans="1:29" ht="12.75">
      <c r="A396" t="s">
        <v>1281</v>
      </c>
      <c r="B396" s="4" t="s">
        <v>46</v>
      </c>
      <c r="D396" s="92">
        <f t="shared" si="0"/>
        <v>85</v>
      </c>
      <c r="E396" s="11">
        <f t="shared" si="1"/>
        <v>1</v>
      </c>
      <c r="AA396" s="102">
        <v>85</v>
      </c>
      <c r="AB396" s="11">
        <f t="shared" si="2"/>
        <v>0</v>
      </c>
      <c r="AC396" s="11">
        <f t="shared" si="3"/>
        <v>0</v>
      </c>
    </row>
    <row r="397" spans="1:29" ht="12.75">
      <c r="A397" s="40" t="s">
        <v>982</v>
      </c>
      <c r="B397" s="20" t="s">
        <v>451</v>
      </c>
      <c r="D397" s="92">
        <f t="shared" si="0"/>
        <v>14</v>
      </c>
      <c r="E397" s="11">
        <f t="shared" si="1"/>
        <v>5</v>
      </c>
      <c r="W397" s="32">
        <v>35</v>
      </c>
      <c r="X397" s="103">
        <v>6</v>
      </c>
      <c r="Y397" s="103">
        <v>8</v>
      </c>
      <c r="Z397" s="102">
        <v>14</v>
      </c>
      <c r="AA397" s="102">
        <v>7</v>
      </c>
      <c r="AB397" s="11">
        <f t="shared" si="2"/>
        <v>0</v>
      </c>
      <c r="AC397" s="11">
        <f t="shared" si="3"/>
        <v>3</v>
      </c>
    </row>
    <row r="398" spans="1:29" ht="12.75">
      <c r="A398" s="18" t="s">
        <v>687</v>
      </c>
      <c r="B398" s="11" t="s">
        <v>451</v>
      </c>
      <c r="D398" s="92">
        <f t="shared" si="0"/>
        <v>69</v>
      </c>
      <c r="E398" s="11">
        <f t="shared" si="1"/>
        <v>4</v>
      </c>
      <c r="Q398" s="32">
        <v>77</v>
      </c>
      <c r="R398" s="103">
        <v>92</v>
      </c>
      <c r="S398" s="103">
        <v>62</v>
      </c>
      <c r="T398" s="103">
        <v>45</v>
      </c>
      <c r="AB398" s="11">
        <f t="shared" si="2"/>
        <v>0</v>
      </c>
      <c r="AC398" s="11">
        <f t="shared" si="3"/>
        <v>0</v>
      </c>
    </row>
    <row r="399" spans="1:29" ht="12.75">
      <c r="A399" s="18" t="s">
        <v>295</v>
      </c>
      <c r="B399" s="11" t="s">
        <v>90</v>
      </c>
      <c r="D399" s="92">
        <f t="shared" si="0"/>
        <v>68</v>
      </c>
      <c r="E399" s="11">
        <f t="shared" si="1"/>
        <v>1</v>
      </c>
      <c r="K399" s="32">
        <v>68</v>
      </c>
      <c r="AB399" s="11">
        <f t="shared" si="2"/>
        <v>0</v>
      </c>
      <c r="AC399" s="11">
        <f t="shared" si="3"/>
        <v>0</v>
      </c>
    </row>
    <row r="400" spans="1:29" ht="12.75">
      <c r="A400" s="18" t="s">
        <v>358</v>
      </c>
      <c r="B400" s="11" t="s">
        <v>46</v>
      </c>
      <c r="D400" s="92">
        <f t="shared" si="0"/>
        <v>69.75</v>
      </c>
      <c r="E400" s="11">
        <f t="shared" si="1"/>
        <v>4</v>
      </c>
      <c r="L400" s="32">
        <v>85</v>
      </c>
      <c r="M400" s="103">
        <v>31</v>
      </c>
      <c r="N400" s="103"/>
      <c r="O400" s="103">
        <v>90</v>
      </c>
      <c r="P400" s="103">
        <v>73</v>
      </c>
      <c r="AB400" s="11">
        <f t="shared" si="2"/>
        <v>0</v>
      </c>
      <c r="AC400" s="11">
        <f t="shared" si="3"/>
        <v>0</v>
      </c>
    </row>
    <row r="401" spans="1:29" ht="12.75">
      <c r="A401" s="18" t="s">
        <v>239</v>
      </c>
      <c r="B401" s="11" t="s">
        <v>38</v>
      </c>
      <c r="D401" s="92">
        <f t="shared" si="0"/>
        <v>74</v>
      </c>
      <c r="E401" s="11">
        <f t="shared" si="1"/>
        <v>1</v>
      </c>
      <c r="J401" s="32">
        <v>74</v>
      </c>
      <c r="AB401" s="11">
        <f t="shared" si="2"/>
        <v>0</v>
      </c>
      <c r="AC401" s="11">
        <f t="shared" si="3"/>
        <v>0</v>
      </c>
    </row>
    <row r="402" spans="1:29" ht="12.75">
      <c r="A402" s="18" t="s">
        <v>856</v>
      </c>
      <c r="B402" s="11" t="s">
        <v>44</v>
      </c>
      <c r="D402" s="92">
        <f t="shared" si="0"/>
        <v>39</v>
      </c>
      <c r="E402" s="11">
        <f t="shared" si="1"/>
        <v>2</v>
      </c>
      <c r="T402" s="32">
        <v>17</v>
      </c>
      <c r="U402" s="103"/>
      <c r="V402" s="103">
        <v>61</v>
      </c>
      <c r="AB402" s="11">
        <f t="shared" si="2"/>
        <v>0</v>
      </c>
      <c r="AC402" s="11">
        <f t="shared" si="3"/>
        <v>0</v>
      </c>
    </row>
    <row r="403" spans="1:29" ht="12.75">
      <c r="A403" s="18" t="s">
        <v>143</v>
      </c>
      <c r="B403" s="11" t="s">
        <v>42</v>
      </c>
      <c r="D403" s="92">
        <f t="shared" si="0"/>
        <v>30</v>
      </c>
      <c r="E403" s="11">
        <f t="shared" si="1"/>
        <v>1</v>
      </c>
      <c r="H403" s="32">
        <v>30</v>
      </c>
      <c r="AB403" s="11">
        <f t="shared" si="2"/>
        <v>0</v>
      </c>
      <c r="AC403" s="11">
        <f t="shared" si="3"/>
        <v>0</v>
      </c>
    </row>
    <row r="404" spans="1:29" ht="12.75">
      <c r="A404" s="18" t="s">
        <v>541</v>
      </c>
      <c r="B404" s="11" t="s">
        <v>44</v>
      </c>
      <c r="D404" s="92">
        <f t="shared" si="0"/>
        <v>43.25</v>
      </c>
      <c r="E404" s="11">
        <f t="shared" si="1"/>
        <v>4</v>
      </c>
      <c r="O404" s="32">
        <v>79</v>
      </c>
      <c r="P404" s="103"/>
      <c r="Q404" s="103"/>
      <c r="R404" s="103"/>
      <c r="S404" s="103"/>
      <c r="T404" s="103"/>
      <c r="U404" s="103"/>
      <c r="V404" s="103"/>
      <c r="W404" s="103">
        <v>18</v>
      </c>
      <c r="X404" s="103">
        <v>51</v>
      </c>
      <c r="Y404" s="103">
        <v>25</v>
      </c>
      <c r="AB404" s="11">
        <f t="shared" si="2"/>
        <v>0</v>
      </c>
      <c r="AC404" s="11">
        <f t="shared" si="3"/>
        <v>0</v>
      </c>
    </row>
    <row r="405" spans="1:29" ht="12.75">
      <c r="A405" s="18" t="s">
        <v>1001</v>
      </c>
      <c r="B405" s="11" t="s">
        <v>52</v>
      </c>
      <c r="D405" s="92">
        <f t="shared" si="0"/>
        <v>100</v>
      </c>
      <c r="E405" s="11">
        <f t="shared" si="1"/>
        <v>2</v>
      </c>
      <c r="W405" s="32">
        <v>88</v>
      </c>
      <c r="X405" s="103">
        <v>112</v>
      </c>
      <c r="AB405" s="11">
        <f t="shared" si="2"/>
        <v>0</v>
      </c>
      <c r="AC405" s="11">
        <f t="shared" si="3"/>
        <v>0</v>
      </c>
    </row>
    <row r="406" spans="1:29" ht="12.75">
      <c r="A406" s="38" t="s">
        <v>487</v>
      </c>
      <c r="B406" s="15" t="s">
        <v>39</v>
      </c>
      <c r="D406" s="92">
        <f t="shared" si="0"/>
        <v>94</v>
      </c>
      <c r="E406" s="11">
        <f t="shared" si="1"/>
        <v>1</v>
      </c>
      <c r="N406" s="32">
        <v>94</v>
      </c>
      <c r="AB406" s="11">
        <f t="shared" si="2"/>
        <v>0</v>
      </c>
      <c r="AC406" s="11">
        <f t="shared" si="3"/>
        <v>0</v>
      </c>
    </row>
    <row r="407" spans="1:29" ht="12.75">
      <c r="A407" s="10" t="s">
        <v>314</v>
      </c>
      <c r="B407" s="20" t="s">
        <v>26</v>
      </c>
      <c r="C407" s="6">
        <v>2</v>
      </c>
      <c r="D407" s="92">
        <f t="shared" si="0"/>
        <v>8.333333333333334</v>
      </c>
      <c r="E407" s="11">
        <f t="shared" si="1"/>
        <v>6</v>
      </c>
      <c r="L407" s="110">
        <v>1</v>
      </c>
      <c r="M407" s="103">
        <v>20</v>
      </c>
      <c r="N407" s="103">
        <v>6</v>
      </c>
      <c r="O407" s="103">
        <v>16</v>
      </c>
      <c r="P407" s="103">
        <v>4</v>
      </c>
      <c r="Q407" s="103">
        <v>3</v>
      </c>
      <c r="AB407" s="11">
        <f t="shared" si="2"/>
        <v>3</v>
      </c>
      <c r="AC407" s="11">
        <f t="shared" si="3"/>
        <v>4</v>
      </c>
    </row>
    <row r="408" spans="1:29" ht="12.75">
      <c r="A408" s="18" t="s">
        <v>246</v>
      </c>
      <c r="B408" s="11" t="s">
        <v>35</v>
      </c>
      <c r="D408" s="92">
        <f t="shared" si="0"/>
        <v>82</v>
      </c>
      <c r="E408" s="11">
        <f t="shared" si="1"/>
        <v>1</v>
      </c>
      <c r="J408" s="32">
        <v>82</v>
      </c>
      <c r="AB408" s="11">
        <f t="shared" si="2"/>
        <v>0</v>
      </c>
      <c r="AC408" s="11">
        <f t="shared" si="3"/>
        <v>0</v>
      </c>
    </row>
    <row r="409" spans="1:29" ht="12.75">
      <c r="A409" s="62" t="s">
        <v>1207</v>
      </c>
      <c r="B409" s="11" t="s">
        <v>321</v>
      </c>
      <c r="D409" s="92">
        <f t="shared" si="0"/>
        <v>64</v>
      </c>
      <c r="E409" s="11">
        <f t="shared" si="1"/>
        <v>2</v>
      </c>
      <c r="Z409" s="102">
        <v>47</v>
      </c>
      <c r="AA409" s="102">
        <v>81</v>
      </c>
      <c r="AB409" s="11">
        <f t="shared" si="2"/>
        <v>0</v>
      </c>
      <c r="AC409" s="11">
        <f t="shared" si="3"/>
        <v>0</v>
      </c>
    </row>
    <row r="410" spans="1:29" ht="12.75">
      <c r="A410" s="18" t="s">
        <v>291</v>
      </c>
      <c r="B410" s="11" t="s">
        <v>38</v>
      </c>
      <c r="D410" s="92">
        <f t="shared" si="0"/>
        <v>60</v>
      </c>
      <c r="E410" s="11">
        <f t="shared" si="1"/>
        <v>1</v>
      </c>
      <c r="K410" s="32">
        <v>60</v>
      </c>
      <c r="AB410" s="11">
        <f t="shared" si="2"/>
        <v>0</v>
      </c>
      <c r="AC410" s="11">
        <f t="shared" si="3"/>
        <v>0</v>
      </c>
    </row>
    <row r="411" spans="1:29" ht="12.75">
      <c r="A411" s="59" t="s">
        <v>1166</v>
      </c>
      <c r="B411" s="20" t="s">
        <v>201</v>
      </c>
      <c r="C411" s="6">
        <v>1</v>
      </c>
      <c r="D411" s="92">
        <f t="shared" si="0"/>
        <v>26.8</v>
      </c>
      <c r="E411" s="11">
        <f t="shared" si="1"/>
        <v>5</v>
      </c>
      <c r="W411" s="32">
        <v>10</v>
      </c>
      <c r="X411" s="103">
        <v>46</v>
      </c>
      <c r="Y411" s="103">
        <v>14</v>
      </c>
      <c r="Z411" s="113">
        <v>3</v>
      </c>
      <c r="AA411" s="102">
        <v>61</v>
      </c>
      <c r="AB411" s="11">
        <f t="shared" si="2"/>
        <v>1</v>
      </c>
      <c r="AC411" s="11">
        <f t="shared" si="3"/>
        <v>2</v>
      </c>
    </row>
    <row r="412" spans="1:29" ht="12.75">
      <c r="A412" s="18" t="s">
        <v>272</v>
      </c>
      <c r="B412" s="11" t="s">
        <v>52</v>
      </c>
      <c r="D412" s="92">
        <f t="shared" si="0"/>
        <v>48.8</v>
      </c>
      <c r="E412" s="11">
        <f t="shared" si="1"/>
        <v>5</v>
      </c>
      <c r="K412" s="32">
        <v>32</v>
      </c>
      <c r="L412" s="103">
        <v>41</v>
      </c>
      <c r="M412" s="103"/>
      <c r="N412" s="103">
        <v>76</v>
      </c>
      <c r="O412" s="103">
        <v>41</v>
      </c>
      <c r="P412" s="103">
        <v>54</v>
      </c>
      <c r="AB412" s="11">
        <f t="shared" si="2"/>
        <v>0</v>
      </c>
      <c r="AC412" s="11">
        <f t="shared" si="3"/>
        <v>0</v>
      </c>
    </row>
    <row r="413" spans="1:29" ht="12.75">
      <c r="A413" s="18" t="s">
        <v>281</v>
      </c>
      <c r="B413" s="11" t="s">
        <v>30</v>
      </c>
      <c r="D413" s="92">
        <f t="shared" si="0"/>
        <v>44</v>
      </c>
      <c r="E413" s="11">
        <f t="shared" si="1"/>
        <v>1</v>
      </c>
      <c r="K413" s="32">
        <v>44</v>
      </c>
      <c r="AB413" s="11">
        <f t="shared" si="2"/>
        <v>0</v>
      </c>
      <c r="AC413" s="11">
        <f t="shared" si="3"/>
        <v>0</v>
      </c>
    </row>
    <row r="414" spans="1:29" ht="12.75">
      <c r="A414" s="18" t="s">
        <v>1109</v>
      </c>
      <c r="B414" s="11" t="s">
        <v>513</v>
      </c>
      <c r="D414" s="92">
        <f t="shared" si="0"/>
        <v>36</v>
      </c>
      <c r="E414" s="11">
        <f t="shared" si="1"/>
        <v>2</v>
      </c>
      <c r="Y414" s="55">
        <v>21</v>
      </c>
      <c r="Z414" s="102">
        <v>51</v>
      </c>
      <c r="AB414" s="11">
        <f t="shared" si="2"/>
        <v>0</v>
      </c>
      <c r="AC414" s="11">
        <f t="shared" si="3"/>
        <v>0</v>
      </c>
    </row>
    <row r="415" spans="1:29" ht="12.75">
      <c r="A415" s="18" t="s">
        <v>681</v>
      </c>
      <c r="B415" s="11" t="s">
        <v>590</v>
      </c>
      <c r="D415" s="92">
        <f t="shared" si="0"/>
        <v>75.5</v>
      </c>
      <c r="E415" s="11">
        <f t="shared" si="1"/>
        <v>2</v>
      </c>
      <c r="Q415" s="32">
        <v>68</v>
      </c>
      <c r="R415" s="103">
        <v>83</v>
      </c>
      <c r="AB415" s="11">
        <f t="shared" si="2"/>
        <v>0</v>
      </c>
      <c r="AC415" s="11">
        <f t="shared" si="3"/>
        <v>0</v>
      </c>
    </row>
    <row r="416" spans="1:29" ht="12.75">
      <c r="A416" s="18" t="s">
        <v>750</v>
      </c>
      <c r="B416" s="11" t="s">
        <v>593</v>
      </c>
      <c r="D416" s="92">
        <f t="shared" si="0"/>
        <v>90</v>
      </c>
      <c r="E416" s="11">
        <f t="shared" si="1"/>
        <v>1</v>
      </c>
      <c r="R416" s="32">
        <v>90</v>
      </c>
      <c r="AB416" s="11">
        <f t="shared" si="2"/>
        <v>0</v>
      </c>
      <c r="AC416" s="11">
        <f t="shared" si="3"/>
        <v>0</v>
      </c>
    </row>
    <row r="417" spans="1:29" ht="12.75">
      <c r="A417" s="18" t="s">
        <v>679</v>
      </c>
      <c r="B417" s="11" t="s">
        <v>321</v>
      </c>
      <c r="D417" s="92">
        <f t="shared" si="0"/>
        <v>66</v>
      </c>
      <c r="E417" s="11">
        <f t="shared" si="1"/>
        <v>1</v>
      </c>
      <c r="Q417" s="32">
        <v>66</v>
      </c>
      <c r="AB417" s="11">
        <f t="shared" si="2"/>
        <v>0</v>
      </c>
      <c r="AC417" s="11">
        <f t="shared" si="3"/>
        <v>0</v>
      </c>
    </row>
    <row r="418" spans="1:29" ht="12.75">
      <c r="A418" s="52" t="s">
        <v>959</v>
      </c>
      <c r="B418" s="20" t="s">
        <v>321</v>
      </c>
      <c r="D418" s="92">
        <f t="shared" si="0"/>
        <v>59.6</v>
      </c>
      <c r="E418" s="11">
        <f t="shared" si="1"/>
        <v>5</v>
      </c>
      <c r="V418" s="32">
        <v>55</v>
      </c>
      <c r="W418" s="103">
        <v>86</v>
      </c>
      <c r="X418" s="32">
        <v>62</v>
      </c>
      <c r="Y418" s="103">
        <v>74</v>
      </c>
      <c r="Z418" s="102">
        <v>21</v>
      </c>
      <c r="AB418" s="11">
        <f t="shared" si="2"/>
        <v>0</v>
      </c>
      <c r="AC418" s="11">
        <f t="shared" si="3"/>
        <v>0</v>
      </c>
    </row>
    <row r="419" spans="1:29" ht="12.75">
      <c r="A419" s="18" t="s">
        <v>523</v>
      </c>
      <c r="B419" s="11" t="s">
        <v>203</v>
      </c>
      <c r="D419" s="92">
        <f t="shared" si="0"/>
        <v>36.166666666666664</v>
      </c>
      <c r="E419" s="11">
        <f t="shared" si="1"/>
        <v>6</v>
      </c>
      <c r="O419" s="32">
        <v>44</v>
      </c>
      <c r="P419" s="103">
        <v>40</v>
      </c>
      <c r="Q419" s="103">
        <v>46</v>
      </c>
      <c r="R419" s="103"/>
      <c r="S419" s="103">
        <v>10</v>
      </c>
      <c r="T419" s="103"/>
      <c r="U419" s="103"/>
      <c r="V419" s="103"/>
      <c r="W419" s="103"/>
      <c r="X419" s="103">
        <v>25</v>
      </c>
      <c r="Y419" s="103">
        <v>52</v>
      </c>
      <c r="AB419" s="11">
        <f t="shared" si="2"/>
        <v>0</v>
      </c>
      <c r="AC419" s="11">
        <f t="shared" si="3"/>
        <v>1</v>
      </c>
    </row>
    <row r="420" spans="1:29" ht="12.75">
      <c r="A420" s="28" t="s">
        <v>286</v>
      </c>
      <c r="B420" s="11" t="s">
        <v>203</v>
      </c>
      <c r="D420" s="92">
        <f t="shared" si="0"/>
        <v>41.09090909090909</v>
      </c>
      <c r="E420" s="11">
        <f t="shared" si="1"/>
        <v>11</v>
      </c>
      <c r="K420" s="32">
        <v>51</v>
      </c>
      <c r="L420" s="103">
        <v>73</v>
      </c>
      <c r="M420" s="103"/>
      <c r="N420" s="103">
        <v>62</v>
      </c>
      <c r="O420" s="103">
        <v>38</v>
      </c>
      <c r="P420" s="103">
        <v>18</v>
      </c>
      <c r="Q420" s="103"/>
      <c r="R420" s="103">
        <v>17</v>
      </c>
      <c r="S420" s="103"/>
      <c r="T420" s="103">
        <v>27</v>
      </c>
      <c r="U420" s="103">
        <v>37</v>
      </c>
      <c r="V420" s="103"/>
      <c r="W420" s="103">
        <v>36</v>
      </c>
      <c r="Z420" s="102">
        <v>20</v>
      </c>
      <c r="AA420" s="102">
        <v>73</v>
      </c>
      <c r="AB420" s="11">
        <f t="shared" si="2"/>
        <v>0</v>
      </c>
      <c r="AC420" s="11">
        <f t="shared" si="3"/>
        <v>0</v>
      </c>
    </row>
    <row r="421" spans="1:29" ht="12.75">
      <c r="A421" s="18" t="s">
        <v>349</v>
      </c>
      <c r="B421" s="11" t="s">
        <v>39</v>
      </c>
      <c r="D421" s="92">
        <f t="shared" si="0"/>
        <v>58</v>
      </c>
      <c r="E421" s="11">
        <f t="shared" si="1"/>
        <v>2</v>
      </c>
      <c r="L421" s="32">
        <v>75</v>
      </c>
      <c r="M421" s="103">
        <v>41</v>
      </c>
      <c r="AB421" s="11">
        <f t="shared" si="2"/>
        <v>0</v>
      </c>
      <c r="AC421" s="11">
        <f t="shared" si="3"/>
        <v>0</v>
      </c>
    </row>
    <row r="422" spans="1:29" ht="12.75">
      <c r="A422" s="18" t="s">
        <v>106</v>
      </c>
      <c r="B422" s="11" t="s">
        <v>44</v>
      </c>
      <c r="D422" s="92">
        <f t="shared" si="0"/>
        <v>26</v>
      </c>
      <c r="E422" s="11">
        <f t="shared" si="1"/>
        <v>1</v>
      </c>
      <c r="G422" s="32">
        <v>26</v>
      </c>
      <c r="AB422" s="11">
        <f t="shared" si="2"/>
        <v>0</v>
      </c>
      <c r="AC422" s="11">
        <f t="shared" si="3"/>
        <v>0</v>
      </c>
    </row>
    <row r="423" spans="1:29" ht="12.75">
      <c r="A423" s="18" t="s">
        <v>223</v>
      </c>
      <c r="B423" s="11" t="s">
        <v>33</v>
      </c>
      <c r="D423" s="92">
        <f t="shared" si="0"/>
        <v>55</v>
      </c>
      <c r="E423" s="11">
        <f t="shared" si="1"/>
        <v>1</v>
      </c>
      <c r="J423" s="32">
        <v>55</v>
      </c>
      <c r="AB423" s="11">
        <f t="shared" si="2"/>
        <v>0</v>
      </c>
      <c r="AC423" s="11">
        <f t="shared" si="3"/>
        <v>0</v>
      </c>
    </row>
    <row r="424" spans="1:29" ht="12.75">
      <c r="A424" s="18" t="s">
        <v>831</v>
      </c>
      <c r="B424" s="11" t="s">
        <v>130</v>
      </c>
      <c r="D424" s="92">
        <f t="shared" si="0"/>
        <v>65</v>
      </c>
      <c r="E424" s="11">
        <f t="shared" si="1"/>
        <v>1</v>
      </c>
      <c r="S424" s="32">
        <v>65</v>
      </c>
      <c r="AB424" s="11">
        <f t="shared" si="2"/>
        <v>0</v>
      </c>
      <c r="AC424" s="11">
        <f t="shared" si="3"/>
        <v>0</v>
      </c>
    </row>
    <row r="425" spans="1:29" ht="12.75">
      <c r="A425" s="18" t="s">
        <v>880</v>
      </c>
      <c r="B425" s="11" t="s">
        <v>39</v>
      </c>
      <c r="D425" s="92">
        <f t="shared" si="0"/>
        <v>89</v>
      </c>
      <c r="E425" s="11">
        <f t="shared" si="1"/>
        <v>1</v>
      </c>
      <c r="T425" s="32">
        <v>89</v>
      </c>
      <c r="AB425" s="11">
        <f t="shared" si="2"/>
        <v>0</v>
      </c>
      <c r="AC425" s="11">
        <f t="shared" si="3"/>
        <v>0</v>
      </c>
    </row>
    <row r="426" spans="1:29" ht="12.75">
      <c r="A426" s="18" t="s">
        <v>1129</v>
      </c>
      <c r="B426" s="11" t="s">
        <v>584</v>
      </c>
      <c r="D426" s="92">
        <f t="shared" si="0"/>
        <v>72</v>
      </c>
      <c r="E426" s="11">
        <f t="shared" si="1"/>
        <v>1</v>
      </c>
      <c r="Y426" s="32">
        <v>72</v>
      </c>
      <c r="AB426" s="11">
        <f t="shared" si="2"/>
        <v>0</v>
      </c>
      <c r="AC426" s="11">
        <f t="shared" si="3"/>
        <v>0</v>
      </c>
    </row>
    <row r="427" spans="1:29" ht="12.75">
      <c r="A427" s="18" t="s">
        <v>333</v>
      </c>
      <c r="B427" s="11" t="s">
        <v>28</v>
      </c>
      <c r="D427" s="92">
        <f t="shared" si="0"/>
        <v>44</v>
      </c>
      <c r="E427" s="11">
        <f t="shared" si="1"/>
        <v>1</v>
      </c>
      <c r="L427" s="32">
        <v>44</v>
      </c>
      <c r="AB427" s="11">
        <f t="shared" si="2"/>
        <v>0</v>
      </c>
      <c r="AC427" s="11">
        <f t="shared" si="3"/>
        <v>0</v>
      </c>
    </row>
    <row r="428" spans="1:29" ht="12.75">
      <c r="A428" s="62" t="s">
        <v>1216</v>
      </c>
      <c r="B428" s="11" t="s">
        <v>128</v>
      </c>
      <c r="D428" s="92">
        <f t="shared" si="0"/>
        <v>56</v>
      </c>
      <c r="E428" s="11">
        <f t="shared" si="1"/>
        <v>1</v>
      </c>
      <c r="Z428" s="102">
        <v>56</v>
      </c>
      <c r="AB428" s="11">
        <f t="shared" si="2"/>
        <v>0</v>
      </c>
      <c r="AC428" s="11">
        <f t="shared" si="3"/>
        <v>0</v>
      </c>
    </row>
    <row r="429" spans="1:29" ht="12.75">
      <c r="A429" s="18" t="s">
        <v>284</v>
      </c>
      <c r="B429" s="11" t="s">
        <v>96</v>
      </c>
      <c r="D429" s="92">
        <f t="shared" si="0"/>
        <v>47</v>
      </c>
      <c r="E429" s="11">
        <f t="shared" si="1"/>
        <v>1</v>
      </c>
      <c r="K429" s="32">
        <v>47</v>
      </c>
      <c r="AB429" s="11">
        <f t="shared" si="2"/>
        <v>0</v>
      </c>
      <c r="AC429" s="11">
        <f t="shared" si="3"/>
        <v>0</v>
      </c>
    </row>
    <row r="430" spans="1:29" ht="12.75">
      <c r="A430" s="18" t="s">
        <v>798</v>
      </c>
      <c r="B430" s="11" t="s">
        <v>584</v>
      </c>
      <c r="D430" s="92">
        <f t="shared" si="0"/>
        <v>34</v>
      </c>
      <c r="E430" s="11">
        <f t="shared" si="1"/>
        <v>4</v>
      </c>
      <c r="S430" s="32">
        <v>14</v>
      </c>
      <c r="T430" s="103">
        <v>6</v>
      </c>
      <c r="U430" s="103">
        <v>34</v>
      </c>
      <c r="V430" s="103"/>
      <c r="W430" s="103">
        <v>82</v>
      </c>
      <c r="AB430" s="11">
        <f t="shared" si="2"/>
        <v>0</v>
      </c>
      <c r="AC430" s="11">
        <f t="shared" si="3"/>
        <v>1</v>
      </c>
    </row>
    <row r="431" spans="1:29" ht="12.75">
      <c r="A431" s="38" t="s">
        <v>481</v>
      </c>
      <c r="B431" s="15" t="s">
        <v>451</v>
      </c>
      <c r="D431" s="92">
        <f t="shared" si="0"/>
        <v>85</v>
      </c>
      <c r="E431" s="11">
        <f t="shared" si="1"/>
        <v>1</v>
      </c>
      <c r="N431" s="32">
        <v>85</v>
      </c>
      <c r="AB431" s="11">
        <f t="shared" si="2"/>
        <v>0</v>
      </c>
      <c r="AC431" s="11">
        <f t="shared" si="3"/>
        <v>0</v>
      </c>
    </row>
    <row r="432" spans="1:29" ht="12.75">
      <c r="A432" s="18" t="s">
        <v>991</v>
      </c>
      <c r="B432" s="11" t="s">
        <v>42</v>
      </c>
      <c r="D432" s="92">
        <f t="shared" si="0"/>
        <v>70</v>
      </c>
      <c r="E432" s="11">
        <f t="shared" si="1"/>
        <v>2</v>
      </c>
      <c r="W432" s="32">
        <v>64</v>
      </c>
      <c r="Y432" s="103">
        <v>76</v>
      </c>
      <c r="AB432" s="11">
        <f t="shared" si="2"/>
        <v>0</v>
      </c>
      <c r="AC432" s="11">
        <f t="shared" si="3"/>
        <v>0</v>
      </c>
    </row>
    <row r="433" spans="1:29" ht="12.75">
      <c r="A433" s="18" t="s">
        <v>110</v>
      </c>
      <c r="B433" s="20" t="s">
        <v>904</v>
      </c>
      <c r="D433" s="92">
        <f t="shared" si="0"/>
        <v>40.5</v>
      </c>
      <c r="E433" s="11">
        <f t="shared" si="1"/>
        <v>2</v>
      </c>
      <c r="G433" s="32">
        <v>32</v>
      </c>
      <c r="H433" s="103">
        <v>49</v>
      </c>
      <c r="AB433" s="11">
        <f t="shared" si="2"/>
        <v>0</v>
      </c>
      <c r="AC433" s="11">
        <f t="shared" si="3"/>
        <v>0</v>
      </c>
    </row>
    <row r="434" spans="1:29" ht="12.75">
      <c r="A434" s="18" t="s">
        <v>1339</v>
      </c>
      <c r="B434" s="11" t="s">
        <v>30</v>
      </c>
      <c r="D434" s="92">
        <f t="shared" si="0"/>
        <v>47.5</v>
      </c>
      <c r="E434" s="11">
        <f t="shared" si="1"/>
        <v>2</v>
      </c>
      <c r="G434" s="32">
        <v>25</v>
      </c>
      <c r="H434" s="103"/>
      <c r="I434" s="103"/>
      <c r="J434" s="103"/>
      <c r="K434" s="103"/>
      <c r="L434" s="103">
        <v>70</v>
      </c>
      <c r="AB434" s="11">
        <f t="shared" si="2"/>
        <v>0</v>
      </c>
      <c r="AC434" s="11">
        <f t="shared" si="3"/>
        <v>0</v>
      </c>
    </row>
    <row r="435" spans="1:29" ht="12.75">
      <c r="A435" s="18" t="s">
        <v>244</v>
      </c>
      <c r="B435" s="11" t="s">
        <v>33</v>
      </c>
      <c r="D435" s="92">
        <f t="shared" si="0"/>
        <v>79</v>
      </c>
      <c r="E435" s="11">
        <f t="shared" si="1"/>
        <v>1</v>
      </c>
      <c r="J435" s="32">
        <v>79</v>
      </c>
      <c r="AB435" s="11">
        <f t="shared" si="2"/>
        <v>0</v>
      </c>
      <c r="AC435" s="11">
        <f t="shared" si="3"/>
        <v>0</v>
      </c>
    </row>
    <row r="436" spans="1:29" ht="12.75">
      <c r="A436" s="18" t="s">
        <v>606</v>
      </c>
      <c r="B436" s="11" t="s">
        <v>96</v>
      </c>
      <c r="D436" s="92">
        <f t="shared" si="0"/>
        <v>63</v>
      </c>
      <c r="E436" s="11">
        <f t="shared" si="1"/>
        <v>1</v>
      </c>
      <c r="P436" s="32">
        <v>63</v>
      </c>
      <c r="AB436" s="11">
        <f t="shared" si="2"/>
        <v>0</v>
      </c>
      <c r="AC436" s="11">
        <f t="shared" si="3"/>
        <v>0</v>
      </c>
    </row>
    <row r="437" spans="1:29" ht="12.75">
      <c r="A437" s="18" t="s">
        <v>171</v>
      </c>
      <c r="B437" s="11" t="s">
        <v>163</v>
      </c>
      <c r="D437" s="92">
        <f t="shared" si="0"/>
        <v>42.333333333333336</v>
      </c>
      <c r="E437" s="11">
        <f t="shared" si="1"/>
        <v>3</v>
      </c>
      <c r="I437" s="32">
        <v>20</v>
      </c>
      <c r="J437" s="103"/>
      <c r="K437" s="103"/>
      <c r="L437" s="103">
        <v>51</v>
      </c>
      <c r="M437" s="103">
        <v>56</v>
      </c>
      <c r="AB437" s="11">
        <f t="shared" si="2"/>
        <v>0</v>
      </c>
      <c r="AC437" s="11">
        <f t="shared" si="3"/>
        <v>0</v>
      </c>
    </row>
    <row r="438" spans="1:29" ht="12.75">
      <c r="A438" s="18" t="s">
        <v>1053</v>
      </c>
      <c r="B438" s="11" t="s">
        <v>44</v>
      </c>
      <c r="D438" s="92">
        <f t="shared" si="0"/>
        <v>74</v>
      </c>
      <c r="E438" s="11">
        <f t="shared" si="1"/>
        <v>1</v>
      </c>
      <c r="X438" s="32">
        <v>74</v>
      </c>
      <c r="AB438" s="11">
        <f t="shared" si="2"/>
        <v>0</v>
      </c>
      <c r="AC438" s="11">
        <f t="shared" si="3"/>
        <v>0</v>
      </c>
    </row>
    <row r="439" spans="1:29" ht="12.75">
      <c r="A439" s="40" t="s">
        <v>908</v>
      </c>
      <c r="B439" s="20" t="s">
        <v>44</v>
      </c>
      <c r="D439" s="92">
        <f t="shared" si="0"/>
        <v>41</v>
      </c>
      <c r="E439" s="11">
        <f t="shared" si="1"/>
        <v>1</v>
      </c>
      <c r="U439" s="32">
        <v>41</v>
      </c>
      <c r="AB439" s="11">
        <f t="shared" si="2"/>
        <v>0</v>
      </c>
      <c r="AC439" s="11">
        <f t="shared" si="3"/>
        <v>0</v>
      </c>
    </row>
    <row r="440" spans="1:29" ht="12.75">
      <c r="A440" s="18" t="s">
        <v>1132</v>
      </c>
      <c r="B440" s="11" t="s">
        <v>50</v>
      </c>
      <c r="D440" s="92">
        <f t="shared" si="0"/>
        <v>82</v>
      </c>
      <c r="E440" s="11">
        <f t="shared" si="1"/>
        <v>1</v>
      </c>
      <c r="Y440" s="32">
        <v>82</v>
      </c>
      <c r="AB440" s="11">
        <f t="shared" si="2"/>
        <v>0</v>
      </c>
      <c r="AC440" s="11">
        <f t="shared" si="3"/>
        <v>0</v>
      </c>
    </row>
    <row r="441" spans="1:29" ht="12.75">
      <c r="A441" s="18" t="s">
        <v>617</v>
      </c>
      <c r="B441" s="11" t="s">
        <v>590</v>
      </c>
      <c r="D441" s="92">
        <f t="shared" si="0"/>
        <v>87.75</v>
      </c>
      <c r="E441" s="11">
        <f t="shared" si="1"/>
        <v>4</v>
      </c>
      <c r="P441" s="32">
        <v>90</v>
      </c>
      <c r="Q441" s="103">
        <v>62</v>
      </c>
      <c r="R441" s="103">
        <v>109</v>
      </c>
      <c r="S441" s="103"/>
      <c r="T441" s="103">
        <v>90</v>
      </c>
      <c r="AB441" s="11">
        <f t="shared" si="2"/>
        <v>0</v>
      </c>
      <c r="AC441" s="11">
        <f t="shared" si="3"/>
        <v>0</v>
      </c>
    </row>
    <row r="442" spans="1:29" ht="12.75">
      <c r="A442" s="18" t="s">
        <v>198</v>
      </c>
      <c r="B442" s="11" t="s">
        <v>44</v>
      </c>
      <c r="D442" s="92">
        <f t="shared" si="0"/>
        <v>13</v>
      </c>
      <c r="E442" s="11">
        <f t="shared" si="1"/>
        <v>1</v>
      </c>
      <c r="J442" s="32">
        <v>13</v>
      </c>
      <c r="AB442" s="11">
        <f t="shared" si="2"/>
        <v>0</v>
      </c>
      <c r="AC442" s="11">
        <f t="shared" si="3"/>
        <v>0</v>
      </c>
    </row>
    <row r="443" spans="1:29" ht="12.75">
      <c r="A443" s="18" t="s">
        <v>693</v>
      </c>
      <c r="B443" s="11" t="s">
        <v>319</v>
      </c>
      <c r="D443" s="92">
        <f t="shared" si="0"/>
        <v>86</v>
      </c>
      <c r="E443" s="11">
        <f t="shared" si="1"/>
        <v>1</v>
      </c>
      <c r="Q443" s="32">
        <v>86</v>
      </c>
      <c r="AB443" s="11">
        <f t="shared" si="2"/>
        <v>0</v>
      </c>
      <c r="AC443" s="11">
        <f t="shared" si="3"/>
        <v>0</v>
      </c>
    </row>
    <row r="444" spans="1:29" ht="12.75">
      <c r="A444" s="18" t="s">
        <v>808</v>
      </c>
      <c r="B444" s="11" t="s">
        <v>96</v>
      </c>
      <c r="D444" s="92">
        <f t="shared" si="0"/>
        <v>42</v>
      </c>
      <c r="E444" s="11">
        <f t="shared" si="1"/>
        <v>5</v>
      </c>
      <c r="S444" s="32">
        <v>22</v>
      </c>
      <c r="T444" s="103">
        <v>14</v>
      </c>
      <c r="U444" s="103"/>
      <c r="V444" s="103">
        <v>17</v>
      </c>
      <c r="W444" s="103">
        <v>52</v>
      </c>
      <c r="X444" s="103">
        <v>105</v>
      </c>
      <c r="AB444" s="11">
        <f t="shared" si="2"/>
        <v>0</v>
      </c>
      <c r="AC444" s="11">
        <f t="shared" si="3"/>
        <v>0</v>
      </c>
    </row>
    <row r="445" spans="1:29" ht="12.75">
      <c r="A445" s="18" t="s">
        <v>823</v>
      </c>
      <c r="B445" s="11" t="s">
        <v>163</v>
      </c>
      <c r="D445" s="92">
        <f t="shared" si="0"/>
        <v>33</v>
      </c>
      <c r="E445" s="11">
        <f t="shared" si="1"/>
        <v>2</v>
      </c>
      <c r="S445" s="32">
        <v>36</v>
      </c>
      <c r="T445" s="103">
        <v>30</v>
      </c>
      <c r="AB445" s="11">
        <f t="shared" si="2"/>
        <v>0</v>
      </c>
      <c r="AC445" s="11">
        <f t="shared" si="3"/>
        <v>0</v>
      </c>
    </row>
    <row r="446" spans="1:29" ht="12.75">
      <c r="A446" s="18" t="s">
        <v>661</v>
      </c>
      <c r="B446" s="11" t="s">
        <v>42</v>
      </c>
      <c r="D446" s="92">
        <f t="shared" si="0"/>
        <v>32</v>
      </c>
      <c r="E446" s="11">
        <f t="shared" si="1"/>
        <v>1</v>
      </c>
      <c r="Q446" s="32">
        <v>32</v>
      </c>
      <c r="AB446" s="11">
        <f t="shared" si="2"/>
        <v>0</v>
      </c>
      <c r="AC446" s="11">
        <f t="shared" si="3"/>
        <v>0</v>
      </c>
    </row>
    <row r="447" spans="1:29" ht="12.75">
      <c r="A447" s="18" t="s">
        <v>842</v>
      </c>
      <c r="B447" s="11" t="s">
        <v>319</v>
      </c>
      <c r="D447" s="92">
        <f t="shared" si="0"/>
        <v>90</v>
      </c>
      <c r="E447" s="11">
        <f t="shared" si="1"/>
        <v>1</v>
      </c>
      <c r="S447" s="32">
        <v>90</v>
      </c>
      <c r="AB447" s="11">
        <f t="shared" si="2"/>
        <v>0</v>
      </c>
      <c r="AC447" s="11">
        <f t="shared" si="3"/>
        <v>0</v>
      </c>
    </row>
    <row r="448" spans="1:29" ht="12.75">
      <c r="A448" s="18" t="s">
        <v>407</v>
      </c>
      <c r="B448" s="11" t="s">
        <v>35</v>
      </c>
      <c r="D448" s="92">
        <f t="shared" si="0"/>
        <v>52</v>
      </c>
      <c r="E448" s="11">
        <f t="shared" si="1"/>
        <v>1</v>
      </c>
      <c r="M448" s="32">
        <v>52</v>
      </c>
      <c r="AB448" s="11">
        <f t="shared" si="2"/>
        <v>0</v>
      </c>
      <c r="AC448" s="11">
        <f t="shared" si="3"/>
        <v>0</v>
      </c>
    </row>
    <row r="449" spans="1:29" ht="12.75">
      <c r="A449" s="38" t="s">
        <v>474</v>
      </c>
      <c r="B449" s="15" t="s">
        <v>31</v>
      </c>
      <c r="D449" s="92">
        <f t="shared" si="0"/>
        <v>73</v>
      </c>
      <c r="E449" s="11">
        <f t="shared" si="1"/>
        <v>1</v>
      </c>
      <c r="N449" s="32">
        <v>73</v>
      </c>
      <c r="AB449" s="11">
        <f t="shared" si="2"/>
        <v>0</v>
      </c>
      <c r="AC449" s="11">
        <f t="shared" si="3"/>
        <v>0</v>
      </c>
    </row>
    <row r="450" spans="1:29" ht="12.75">
      <c r="A450" s="18" t="s">
        <v>620</v>
      </c>
      <c r="B450" s="11" t="s">
        <v>28</v>
      </c>
      <c r="D450" s="92">
        <f t="shared" si="0"/>
        <v>93</v>
      </c>
      <c r="E450" s="11">
        <f t="shared" si="1"/>
        <v>1</v>
      </c>
      <c r="P450" s="32">
        <v>93</v>
      </c>
      <c r="AB450" s="11">
        <f t="shared" si="2"/>
        <v>0</v>
      </c>
      <c r="AC450" s="11">
        <f t="shared" si="3"/>
        <v>0</v>
      </c>
    </row>
    <row r="451" spans="1:29" ht="12.75">
      <c r="A451" s="18" t="s">
        <v>102</v>
      </c>
      <c r="B451" s="11" t="s">
        <v>26</v>
      </c>
      <c r="D451" s="92">
        <f t="shared" si="0"/>
        <v>22</v>
      </c>
      <c r="E451" s="11">
        <f t="shared" si="1"/>
        <v>1</v>
      </c>
      <c r="G451" s="32">
        <v>22</v>
      </c>
      <c r="AB451" s="11">
        <f t="shared" si="2"/>
        <v>0</v>
      </c>
      <c r="AC451" s="11">
        <f t="shared" si="3"/>
        <v>0</v>
      </c>
    </row>
    <row r="452" spans="1:29" ht="12.75">
      <c r="A452" s="14" t="s">
        <v>955</v>
      </c>
      <c r="B452" s="20" t="s">
        <v>451</v>
      </c>
      <c r="C452" s="6">
        <v>1</v>
      </c>
      <c r="D452" s="92">
        <f t="shared" si="0"/>
        <v>17.333333333333332</v>
      </c>
      <c r="E452" s="11">
        <f t="shared" si="1"/>
        <v>3</v>
      </c>
      <c r="V452" s="32">
        <v>33</v>
      </c>
      <c r="W452" s="103">
        <v>2</v>
      </c>
      <c r="X452" s="103">
        <v>17</v>
      </c>
      <c r="AB452" s="11">
        <f t="shared" si="2"/>
        <v>1</v>
      </c>
      <c r="AC452" s="11">
        <f t="shared" si="3"/>
        <v>1</v>
      </c>
    </row>
    <row r="453" spans="1:29" ht="12.75">
      <c r="A453" s="18" t="s">
        <v>347</v>
      </c>
      <c r="B453" s="11" t="s">
        <v>33</v>
      </c>
      <c r="D453" s="92">
        <f t="shared" si="0"/>
        <v>72</v>
      </c>
      <c r="E453" s="11">
        <f t="shared" si="1"/>
        <v>1</v>
      </c>
      <c r="L453" s="32">
        <v>72</v>
      </c>
      <c r="AB453" s="11">
        <f t="shared" si="2"/>
        <v>0</v>
      </c>
      <c r="AC453" s="11">
        <f t="shared" si="3"/>
        <v>0</v>
      </c>
    </row>
    <row r="454" spans="1:29" ht="12.75">
      <c r="A454" s="38" t="s">
        <v>457</v>
      </c>
      <c r="B454" s="15" t="s">
        <v>26</v>
      </c>
      <c r="D454" s="92">
        <f t="shared" si="0"/>
        <v>37</v>
      </c>
      <c r="E454" s="11">
        <f t="shared" si="1"/>
        <v>1</v>
      </c>
      <c r="N454" s="32">
        <v>37</v>
      </c>
      <c r="AB454" s="11">
        <f t="shared" si="2"/>
        <v>0</v>
      </c>
      <c r="AC454" s="11">
        <f t="shared" si="3"/>
        <v>0</v>
      </c>
    </row>
    <row r="455" spans="1:29" ht="12.75">
      <c r="A455" s="18" t="s">
        <v>1113</v>
      </c>
      <c r="B455" s="11" t="s">
        <v>451</v>
      </c>
      <c r="D455" s="92">
        <f t="shared" si="0"/>
        <v>25</v>
      </c>
      <c r="E455" s="11">
        <f t="shared" si="1"/>
        <v>2</v>
      </c>
      <c r="Y455" s="55">
        <v>32</v>
      </c>
      <c r="AA455" s="102">
        <v>18</v>
      </c>
      <c r="AB455" s="11">
        <f t="shared" si="2"/>
        <v>0</v>
      </c>
      <c r="AC455" s="11">
        <f t="shared" si="3"/>
        <v>0</v>
      </c>
    </row>
    <row r="456" spans="1:29" ht="12.75">
      <c r="A456" s="52" t="s">
        <v>1255</v>
      </c>
      <c r="B456" s="4" t="s">
        <v>44</v>
      </c>
      <c r="D456" s="92">
        <f t="shared" si="0"/>
        <v>25</v>
      </c>
      <c r="E456" s="11">
        <f t="shared" si="1"/>
        <v>1</v>
      </c>
      <c r="AA456" s="102">
        <v>25</v>
      </c>
      <c r="AB456" s="11">
        <f t="shared" si="2"/>
        <v>0</v>
      </c>
      <c r="AC456" s="11">
        <f t="shared" si="3"/>
        <v>0</v>
      </c>
    </row>
    <row r="457" spans="1:29" ht="12.75">
      <c r="A457" s="18" t="s">
        <v>736</v>
      </c>
      <c r="B457" s="11" t="s">
        <v>513</v>
      </c>
      <c r="D457" s="92">
        <f t="shared" si="0"/>
        <v>38.6</v>
      </c>
      <c r="E457" s="11">
        <f t="shared" si="1"/>
        <v>5</v>
      </c>
      <c r="R457" s="32">
        <v>65</v>
      </c>
      <c r="S457" s="103"/>
      <c r="T457" s="103">
        <v>57</v>
      </c>
      <c r="U457" s="103"/>
      <c r="V457" s="103"/>
      <c r="W457" s="103">
        <v>16</v>
      </c>
      <c r="X457" s="103">
        <v>22</v>
      </c>
      <c r="Y457" s="103">
        <v>33</v>
      </c>
      <c r="AB457" s="11">
        <f t="shared" si="2"/>
        <v>0</v>
      </c>
      <c r="AC457" s="11">
        <f t="shared" si="3"/>
        <v>0</v>
      </c>
    </row>
    <row r="458" spans="1:29" ht="12.75">
      <c r="A458" s="111" t="s">
        <v>466</v>
      </c>
      <c r="B458" s="15" t="s">
        <v>44</v>
      </c>
      <c r="C458" s="6">
        <v>1</v>
      </c>
      <c r="D458" s="92">
        <f t="shared" si="0"/>
        <v>25.454545454545453</v>
      </c>
      <c r="E458" s="11">
        <f t="shared" si="1"/>
        <v>11</v>
      </c>
      <c r="N458" s="32">
        <v>54</v>
      </c>
      <c r="O458" s="103">
        <v>45</v>
      </c>
      <c r="P458" s="103"/>
      <c r="Q458" s="103">
        <v>25</v>
      </c>
      <c r="R458" s="103">
        <v>16</v>
      </c>
      <c r="S458" s="103">
        <v>6</v>
      </c>
      <c r="T458" s="103">
        <v>32</v>
      </c>
      <c r="U458" s="103">
        <v>14</v>
      </c>
      <c r="V458" s="103">
        <v>10</v>
      </c>
      <c r="W458" s="103">
        <v>1</v>
      </c>
      <c r="X458" s="103">
        <v>13</v>
      </c>
      <c r="Y458" s="103">
        <v>64</v>
      </c>
      <c r="AB458" s="11">
        <f t="shared" si="2"/>
        <v>1</v>
      </c>
      <c r="AC458" s="11">
        <f t="shared" si="3"/>
        <v>3</v>
      </c>
    </row>
    <row r="459" spans="1:29" ht="12.75">
      <c r="A459" s="18" t="s">
        <v>271</v>
      </c>
      <c r="B459" s="11" t="s">
        <v>42</v>
      </c>
      <c r="D459" s="92">
        <f t="shared" si="0"/>
        <v>71.375</v>
      </c>
      <c r="E459" s="11">
        <f t="shared" si="1"/>
        <v>8</v>
      </c>
      <c r="K459" s="32">
        <v>30</v>
      </c>
      <c r="L459" s="103">
        <v>62</v>
      </c>
      <c r="M459" s="103">
        <v>46</v>
      </c>
      <c r="N459" s="103">
        <v>79</v>
      </c>
      <c r="O459" s="103">
        <v>86</v>
      </c>
      <c r="P459" s="103">
        <v>80</v>
      </c>
      <c r="Q459" s="103"/>
      <c r="R459" s="103"/>
      <c r="S459" s="103"/>
      <c r="T459" s="103"/>
      <c r="U459" s="103"/>
      <c r="V459" s="103"/>
      <c r="W459" s="103"/>
      <c r="X459" s="103">
        <v>107</v>
      </c>
      <c r="Y459" s="103">
        <v>81</v>
      </c>
      <c r="AB459" s="11">
        <f t="shared" si="2"/>
        <v>0</v>
      </c>
      <c r="AC459" s="11">
        <f t="shared" si="3"/>
        <v>0</v>
      </c>
    </row>
    <row r="460" spans="1:29" ht="12.75">
      <c r="A460" s="18" t="s">
        <v>343</v>
      </c>
      <c r="B460" s="11" t="s">
        <v>38</v>
      </c>
      <c r="D460" s="92">
        <f t="shared" si="0"/>
        <v>74.75</v>
      </c>
      <c r="E460" s="11">
        <f t="shared" si="1"/>
        <v>4</v>
      </c>
      <c r="L460" s="32">
        <v>60</v>
      </c>
      <c r="M460" s="103">
        <v>58</v>
      </c>
      <c r="N460" s="103">
        <v>86</v>
      </c>
      <c r="O460" s="103">
        <v>95</v>
      </c>
      <c r="AB460" s="11">
        <f t="shared" si="2"/>
        <v>0</v>
      </c>
      <c r="AC460" s="11">
        <f t="shared" si="3"/>
        <v>0</v>
      </c>
    </row>
    <row r="461" spans="1:29" ht="12.75">
      <c r="A461" t="s">
        <v>1276</v>
      </c>
      <c r="B461" s="4" t="s">
        <v>50</v>
      </c>
      <c r="D461" s="92">
        <f t="shared" si="0"/>
        <v>70</v>
      </c>
      <c r="E461" s="11">
        <f t="shared" si="1"/>
        <v>1</v>
      </c>
      <c r="AA461" s="102">
        <v>70</v>
      </c>
      <c r="AB461" s="11">
        <f t="shared" si="2"/>
        <v>0</v>
      </c>
      <c r="AC461" s="11">
        <f t="shared" si="3"/>
        <v>0</v>
      </c>
    </row>
    <row r="462" spans="1:29" ht="12.75">
      <c r="A462" s="18" t="s">
        <v>92</v>
      </c>
      <c r="B462" s="11" t="s">
        <v>39</v>
      </c>
      <c r="D462" s="92">
        <f t="shared" si="0"/>
        <v>13.666666666666666</v>
      </c>
      <c r="E462" s="11">
        <f t="shared" si="1"/>
        <v>6</v>
      </c>
      <c r="G462" s="32">
        <v>9</v>
      </c>
      <c r="H462" s="103">
        <v>4</v>
      </c>
      <c r="I462" s="103">
        <v>15</v>
      </c>
      <c r="J462" s="103">
        <v>9</v>
      </c>
      <c r="K462" s="103"/>
      <c r="L462" s="103"/>
      <c r="M462" s="103">
        <v>27</v>
      </c>
      <c r="N462" s="103">
        <v>18</v>
      </c>
      <c r="AB462" s="11">
        <f t="shared" si="2"/>
        <v>1</v>
      </c>
      <c r="AC462" s="11">
        <f t="shared" si="3"/>
        <v>3</v>
      </c>
    </row>
    <row r="463" spans="1:29" ht="12.75">
      <c r="A463" s="38" t="s">
        <v>470</v>
      </c>
      <c r="B463" s="15" t="s">
        <v>28</v>
      </c>
      <c r="D463" s="92">
        <f t="shared" si="0"/>
        <v>47.625</v>
      </c>
      <c r="E463" s="11">
        <f t="shared" si="1"/>
        <v>8</v>
      </c>
      <c r="N463" s="32">
        <v>65</v>
      </c>
      <c r="O463" s="103">
        <v>23</v>
      </c>
      <c r="P463" s="103"/>
      <c r="Q463" s="103">
        <v>43</v>
      </c>
      <c r="R463" s="103"/>
      <c r="S463" s="103"/>
      <c r="T463" s="103">
        <v>53</v>
      </c>
      <c r="U463" s="103">
        <v>42</v>
      </c>
      <c r="V463" s="103">
        <v>31</v>
      </c>
      <c r="W463" s="103">
        <v>57</v>
      </c>
      <c r="X463" s="103">
        <v>67</v>
      </c>
      <c r="AB463" s="11">
        <f t="shared" si="2"/>
        <v>0</v>
      </c>
      <c r="AC463" s="11">
        <f t="shared" si="3"/>
        <v>0</v>
      </c>
    </row>
    <row r="464" spans="1:29" ht="12.75">
      <c r="A464" s="18" t="s">
        <v>653</v>
      </c>
      <c r="B464" s="11" t="s">
        <v>33</v>
      </c>
      <c r="D464" s="92">
        <f t="shared" si="0"/>
        <v>30.5</v>
      </c>
      <c r="E464" s="11">
        <f t="shared" si="1"/>
        <v>2</v>
      </c>
      <c r="Q464" s="32">
        <v>13</v>
      </c>
      <c r="R464" s="103"/>
      <c r="S464" s="103">
        <v>48</v>
      </c>
      <c r="AB464" s="11">
        <f t="shared" si="2"/>
        <v>0</v>
      </c>
      <c r="AC464" s="11">
        <f t="shared" si="3"/>
        <v>0</v>
      </c>
    </row>
    <row r="465" spans="1:29" ht="12.75">
      <c r="A465" s="18" t="s">
        <v>739</v>
      </c>
      <c r="B465" s="11" t="s">
        <v>584</v>
      </c>
      <c r="D465" s="92">
        <f t="shared" si="0"/>
        <v>69.66666666666667</v>
      </c>
      <c r="E465" s="11">
        <f t="shared" si="1"/>
        <v>3</v>
      </c>
      <c r="R465" s="32">
        <v>71</v>
      </c>
      <c r="S465" s="103">
        <v>56</v>
      </c>
      <c r="T465" s="103">
        <v>82</v>
      </c>
      <c r="AB465" s="11">
        <f t="shared" si="2"/>
        <v>0</v>
      </c>
      <c r="AC465" s="11">
        <f t="shared" si="3"/>
        <v>0</v>
      </c>
    </row>
    <row r="466" spans="1:29" ht="12.75">
      <c r="A466" s="18" t="s">
        <v>1003</v>
      </c>
      <c r="B466" s="11" t="s">
        <v>660</v>
      </c>
      <c r="D466" s="92">
        <f t="shared" si="0"/>
        <v>91</v>
      </c>
      <c r="E466" s="11">
        <f t="shared" si="1"/>
        <v>1</v>
      </c>
      <c r="W466" s="32">
        <v>91</v>
      </c>
      <c r="AB466" s="11">
        <f t="shared" si="2"/>
        <v>0</v>
      </c>
      <c r="AC466" s="11">
        <f t="shared" si="3"/>
        <v>0</v>
      </c>
    </row>
    <row r="467" spans="1:29" ht="12.75">
      <c r="A467" s="18" t="s">
        <v>346</v>
      </c>
      <c r="B467" s="11" t="s">
        <v>46</v>
      </c>
      <c r="D467" s="92">
        <f t="shared" si="0"/>
        <v>69</v>
      </c>
      <c r="E467" s="11">
        <f t="shared" si="1"/>
        <v>2</v>
      </c>
      <c r="L467" s="32">
        <v>69</v>
      </c>
      <c r="M467" s="103">
        <v>69</v>
      </c>
      <c r="AB467" s="11">
        <f t="shared" si="2"/>
        <v>0</v>
      </c>
      <c r="AC467" s="11">
        <f t="shared" si="3"/>
        <v>0</v>
      </c>
    </row>
    <row r="468" spans="1:29" ht="12.75">
      <c r="A468" s="40" t="s">
        <v>985</v>
      </c>
      <c r="B468" s="20" t="s">
        <v>663</v>
      </c>
      <c r="D468" s="92">
        <f t="shared" si="0"/>
        <v>63.5</v>
      </c>
      <c r="E468" s="11">
        <f t="shared" si="1"/>
        <v>2</v>
      </c>
      <c r="W468" s="32">
        <v>39</v>
      </c>
      <c r="AA468" s="102">
        <v>88</v>
      </c>
      <c r="AB468" s="11">
        <f t="shared" si="2"/>
        <v>0</v>
      </c>
      <c r="AC468" s="11">
        <f t="shared" si="3"/>
        <v>0</v>
      </c>
    </row>
    <row r="469" spans="1:29" ht="12.75">
      <c r="A469" s="18" t="s">
        <v>692</v>
      </c>
      <c r="B469" s="11" t="s">
        <v>663</v>
      </c>
      <c r="D469" s="92">
        <f t="shared" si="0"/>
        <v>79</v>
      </c>
      <c r="E469" s="11">
        <f t="shared" si="1"/>
        <v>4</v>
      </c>
      <c r="Q469" s="32">
        <v>85</v>
      </c>
      <c r="R469" s="103"/>
      <c r="S469" s="103">
        <v>63</v>
      </c>
      <c r="T469" s="103">
        <v>87</v>
      </c>
      <c r="U469" s="103">
        <v>81</v>
      </c>
      <c r="AB469" s="11">
        <f t="shared" si="2"/>
        <v>0</v>
      </c>
      <c r="AC469" s="11">
        <f t="shared" si="3"/>
        <v>0</v>
      </c>
    </row>
    <row r="470" spans="1:29" ht="12.75">
      <c r="A470" s="18" t="s">
        <v>126</v>
      </c>
      <c r="B470" s="11" t="s">
        <v>39</v>
      </c>
      <c r="D470" s="92">
        <f t="shared" si="0"/>
        <v>9</v>
      </c>
      <c r="E470" s="11">
        <f t="shared" si="1"/>
        <v>1</v>
      </c>
      <c r="H470" s="32">
        <v>9</v>
      </c>
      <c r="AB470" s="11">
        <f t="shared" si="2"/>
        <v>0</v>
      </c>
      <c r="AC470" s="11">
        <f t="shared" si="3"/>
        <v>1</v>
      </c>
    </row>
    <row r="471" spans="1:29" ht="12.75">
      <c r="A471" s="18" t="s">
        <v>141</v>
      </c>
      <c r="B471" s="11" t="s">
        <v>26</v>
      </c>
      <c r="D471" s="92">
        <f t="shared" si="0"/>
        <v>28</v>
      </c>
      <c r="E471" s="11">
        <f t="shared" si="1"/>
        <v>1</v>
      </c>
      <c r="H471" s="32">
        <v>28</v>
      </c>
      <c r="AB471" s="11">
        <f t="shared" si="2"/>
        <v>0</v>
      </c>
      <c r="AC471" s="11">
        <f t="shared" si="3"/>
        <v>0</v>
      </c>
    </row>
    <row r="472" spans="1:29" ht="12.75">
      <c r="A472" s="18" t="s">
        <v>1140</v>
      </c>
      <c r="B472" s="11" t="s">
        <v>128</v>
      </c>
      <c r="D472" s="92">
        <f t="shared" si="0"/>
        <v>96</v>
      </c>
      <c r="E472" s="11">
        <f t="shared" si="1"/>
        <v>1</v>
      </c>
      <c r="Y472" s="32">
        <v>96</v>
      </c>
      <c r="AB472" s="11">
        <f t="shared" si="2"/>
        <v>0</v>
      </c>
      <c r="AC472" s="11">
        <f t="shared" si="3"/>
        <v>0</v>
      </c>
    </row>
    <row r="473" spans="1:29" ht="12.75">
      <c r="A473" t="s">
        <v>1288</v>
      </c>
      <c r="B473" s="4" t="s">
        <v>128</v>
      </c>
      <c r="D473" s="92">
        <f t="shared" si="0"/>
        <v>101</v>
      </c>
      <c r="E473" s="11">
        <f t="shared" si="1"/>
        <v>1</v>
      </c>
      <c r="AA473" s="102">
        <v>101</v>
      </c>
      <c r="AB473" s="11">
        <f t="shared" si="2"/>
        <v>0</v>
      </c>
      <c r="AC473" s="11">
        <f t="shared" si="3"/>
        <v>0</v>
      </c>
    </row>
    <row r="474" spans="1:29" ht="12.75">
      <c r="A474" s="51" t="s">
        <v>1047</v>
      </c>
      <c r="B474" s="20" t="s">
        <v>96</v>
      </c>
      <c r="D474" s="92">
        <f t="shared" si="0"/>
        <v>28.5</v>
      </c>
      <c r="E474" s="11">
        <f t="shared" si="1"/>
        <v>2</v>
      </c>
      <c r="X474" s="32">
        <v>42</v>
      </c>
      <c r="Y474" s="103">
        <v>15</v>
      </c>
      <c r="AB474" s="11">
        <f t="shared" si="2"/>
        <v>0</v>
      </c>
      <c r="AC474" s="11">
        <f t="shared" si="3"/>
        <v>0</v>
      </c>
    </row>
    <row r="475" spans="1:29" ht="12.75">
      <c r="A475" s="40" t="s">
        <v>900</v>
      </c>
      <c r="B475" s="20" t="s">
        <v>96</v>
      </c>
      <c r="D475" s="92">
        <f t="shared" si="0"/>
        <v>14.833333333333334</v>
      </c>
      <c r="E475" s="11">
        <f t="shared" si="1"/>
        <v>6</v>
      </c>
      <c r="U475" s="32">
        <v>9</v>
      </c>
      <c r="V475" s="103">
        <v>5</v>
      </c>
      <c r="W475" s="103">
        <v>22</v>
      </c>
      <c r="X475" s="103">
        <v>16</v>
      </c>
      <c r="Y475" s="103">
        <v>13</v>
      </c>
      <c r="AA475" s="102">
        <v>24</v>
      </c>
      <c r="AB475" s="11">
        <f t="shared" si="2"/>
        <v>1</v>
      </c>
      <c r="AC475" s="11">
        <f t="shared" si="3"/>
        <v>2</v>
      </c>
    </row>
    <row r="476" spans="1:29" ht="12.75">
      <c r="A476" s="18" t="s">
        <v>595</v>
      </c>
      <c r="B476" s="11" t="s">
        <v>584</v>
      </c>
      <c r="D476" s="92">
        <f t="shared" si="0"/>
        <v>47</v>
      </c>
      <c r="E476" s="11">
        <f t="shared" si="1"/>
        <v>3</v>
      </c>
      <c r="P476" s="32">
        <v>38</v>
      </c>
      <c r="Q476" s="103"/>
      <c r="R476" s="103"/>
      <c r="S476" s="103"/>
      <c r="T476" s="103"/>
      <c r="U476" s="103">
        <v>43</v>
      </c>
      <c r="V476" s="103"/>
      <c r="W476" s="103">
        <v>60</v>
      </c>
      <c r="AB476" s="11">
        <f t="shared" si="2"/>
        <v>0</v>
      </c>
      <c r="AC476" s="11">
        <f t="shared" si="3"/>
        <v>0</v>
      </c>
    </row>
    <row r="477" spans="1:29" ht="12.75">
      <c r="A477" s="18" t="s">
        <v>213</v>
      </c>
      <c r="B477" s="11" t="s">
        <v>44</v>
      </c>
      <c r="D477" s="92">
        <f t="shared" si="0"/>
        <v>45.5</v>
      </c>
      <c r="E477" s="11">
        <f t="shared" si="1"/>
        <v>2</v>
      </c>
      <c r="J477" s="32">
        <v>40</v>
      </c>
      <c r="K477" s="103"/>
      <c r="L477" s="103"/>
      <c r="M477" s="103">
        <v>51</v>
      </c>
      <c r="AB477" s="11">
        <f t="shared" si="2"/>
        <v>0</v>
      </c>
      <c r="AC477" s="11">
        <f t="shared" si="3"/>
        <v>0</v>
      </c>
    </row>
    <row r="478" spans="1:29" ht="12.75">
      <c r="A478" s="18" t="s">
        <v>397</v>
      </c>
      <c r="B478" s="11" t="s">
        <v>395</v>
      </c>
      <c r="D478" s="92">
        <f t="shared" si="0"/>
        <v>23.333333333333332</v>
      </c>
      <c r="E478" s="11">
        <f t="shared" si="1"/>
        <v>6</v>
      </c>
      <c r="M478" s="32">
        <v>26</v>
      </c>
      <c r="N478" s="103">
        <v>36</v>
      </c>
      <c r="O478" s="103">
        <v>15</v>
      </c>
      <c r="P478" s="103">
        <v>34</v>
      </c>
      <c r="Q478" s="103"/>
      <c r="R478" s="103">
        <v>14</v>
      </c>
      <c r="S478" s="103">
        <v>15</v>
      </c>
      <c r="AB478" s="11">
        <f t="shared" si="2"/>
        <v>0</v>
      </c>
      <c r="AC478" s="11">
        <f t="shared" si="3"/>
        <v>0</v>
      </c>
    </row>
    <row r="479" spans="1:29" ht="12.75">
      <c r="A479" s="53" t="s">
        <v>996</v>
      </c>
      <c r="B479" s="11" t="s">
        <v>33</v>
      </c>
      <c r="D479" s="92">
        <f t="shared" si="0"/>
        <v>71</v>
      </c>
      <c r="E479" s="11">
        <f t="shared" si="1"/>
        <v>1</v>
      </c>
      <c r="W479" s="32">
        <v>71</v>
      </c>
      <c r="AB479" s="11">
        <f t="shared" si="2"/>
        <v>0</v>
      </c>
      <c r="AC479" s="11">
        <f t="shared" si="3"/>
        <v>0</v>
      </c>
    </row>
    <row r="480" spans="1:29" ht="12.75">
      <c r="A480" s="18" t="s">
        <v>111</v>
      </c>
      <c r="B480" s="11" t="s">
        <v>33</v>
      </c>
      <c r="D480" s="92">
        <f t="shared" si="0"/>
        <v>37.5</v>
      </c>
      <c r="E480" s="11">
        <f t="shared" si="1"/>
        <v>2</v>
      </c>
      <c r="G480" s="32">
        <v>33</v>
      </c>
      <c r="H480" s="103">
        <v>42</v>
      </c>
      <c r="AB480" s="11">
        <f t="shared" si="2"/>
        <v>0</v>
      </c>
      <c r="AC480" s="11">
        <f t="shared" si="3"/>
        <v>0</v>
      </c>
    </row>
    <row r="481" spans="1:29" ht="12.75">
      <c r="A481" s="62" t="s">
        <v>1217</v>
      </c>
      <c r="B481" s="11" t="s">
        <v>50</v>
      </c>
      <c r="D481" s="92">
        <f t="shared" si="0"/>
        <v>57</v>
      </c>
      <c r="E481" s="11">
        <f t="shared" si="1"/>
        <v>1</v>
      </c>
      <c r="Z481" s="102">
        <v>57</v>
      </c>
      <c r="AB481" s="11">
        <f t="shared" si="2"/>
        <v>0</v>
      </c>
      <c r="AC481" s="11">
        <f t="shared" si="3"/>
        <v>0</v>
      </c>
    </row>
    <row r="482" spans="1:29" ht="12.75">
      <c r="A482" s="40" t="s">
        <v>913</v>
      </c>
      <c r="B482" s="20" t="s">
        <v>42</v>
      </c>
      <c r="D482" s="92">
        <f t="shared" si="0"/>
        <v>58</v>
      </c>
      <c r="E482" s="11">
        <f t="shared" si="1"/>
        <v>1</v>
      </c>
      <c r="U482" s="32">
        <v>58</v>
      </c>
      <c r="AB482" s="11">
        <f t="shared" si="2"/>
        <v>0</v>
      </c>
      <c r="AC482" s="11">
        <f t="shared" si="3"/>
        <v>0</v>
      </c>
    </row>
    <row r="483" spans="1:29" ht="12.75">
      <c r="A483" s="18" t="s">
        <v>669</v>
      </c>
      <c r="B483" s="11" t="s">
        <v>31</v>
      </c>
      <c r="D483" s="92">
        <f t="shared" si="0"/>
        <v>58</v>
      </c>
      <c r="E483" s="11">
        <f t="shared" si="1"/>
        <v>2</v>
      </c>
      <c r="Q483" s="32">
        <v>49</v>
      </c>
      <c r="R483" s="103"/>
      <c r="S483" s="103">
        <v>67</v>
      </c>
      <c r="AB483" s="11">
        <f t="shared" si="2"/>
        <v>0</v>
      </c>
      <c r="AC483" s="11">
        <f t="shared" si="3"/>
        <v>0</v>
      </c>
    </row>
    <row r="484" spans="1:29" ht="12.75">
      <c r="A484" s="18" t="s">
        <v>175</v>
      </c>
      <c r="B484" s="11" t="s">
        <v>96</v>
      </c>
      <c r="D484" s="92">
        <f t="shared" si="0"/>
        <v>24</v>
      </c>
      <c r="E484" s="11">
        <f t="shared" si="1"/>
        <v>1</v>
      </c>
      <c r="I484" s="32">
        <v>24</v>
      </c>
      <c r="AB484" s="11">
        <f t="shared" si="2"/>
        <v>0</v>
      </c>
      <c r="AC484" s="11">
        <f t="shared" si="3"/>
        <v>0</v>
      </c>
    </row>
    <row r="485" spans="1:29" ht="12.75">
      <c r="A485" s="18" t="s">
        <v>89</v>
      </c>
      <c r="B485" s="11" t="s">
        <v>31</v>
      </c>
      <c r="D485" s="92">
        <f t="shared" si="0"/>
        <v>13</v>
      </c>
      <c r="E485" s="11">
        <f t="shared" si="1"/>
        <v>2</v>
      </c>
      <c r="G485" s="32">
        <v>6</v>
      </c>
      <c r="H485" s="103">
        <v>20</v>
      </c>
      <c r="AB485" s="11">
        <f t="shared" si="2"/>
        <v>0</v>
      </c>
      <c r="AC485" s="11">
        <f t="shared" si="3"/>
        <v>1</v>
      </c>
    </row>
    <row r="486" spans="1:29" ht="12.75">
      <c r="A486" s="18" t="s">
        <v>758</v>
      </c>
      <c r="B486" s="11" t="s">
        <v>662</v>
      </c>
      <c r="D486" s="92">
        <f t="shared" si="0"/>
        <v>102</v>
      </c>
      <c r="E486" s="11">
        <f t="shared" si="1"/>
        <v>1</v>
      </c>
      <c r="R486" s="32">
        <v>102</v>
      </c>
      <c r="AB486" s="11">
        <f t="shared" si="2"/>
        <v>0</v>
      </c>
      <c r="AC486" s="11">
        <f t="shared" si="3"/>
        <v>0</v>
      </c>
    </row>
    <row r="487" spans="1:29" ht="12.75">
      <c r="A487" s="18" t="s">
        <v>548</v>
      </c>
      <c r="B487" s="11" t="s">
        <v>130</v>
      </c>
      <c r="D487" s="92">
        <f t="shared" si="0"/>
        <v>93</v>
      </c>
      <c r="E487" s="11">
        <f t="shared" si="1"/>
        <v>1</v>
      </c>
      <c r="O487" s="32">
        <v>93</v>
      </c>
      <c r="AB487" s="11">
        <f t="shared" si="2"/>
        <v>0</v>
      </c>
      <c r="AC487" s="11">
        <f t="shared" si="3"/>
        <v>0</v>
      </c>
    </row>
    <row r="488" spans="1:29" ht="12.75">
      <c r="A488" s="18" t="s">
        <v>338</v>
      </c>
      <c r="B488" s="11" t="s">
        <v>26</v>
      </c>
      <c r="D488" s="92">
        <f t="shared" si="0"/>
        <v>53</v>
      </c>
      <c r="E488" s="11">
        <f t="shared" si="1"/>
        <v>1</v>
      </c>
      <c r="L488" s="32">
        <v>53</v>
      </c>
      <c r="AB488" s="11">
        <f t="shared" si="2"/>
        <v>0</v>
      </c>
      <c r="AC488" s="11">
        <f t="shared" si="3"/>
        <v>0</v>
      </c>
    </row>
    <row r="489" spans="1:29" ht="12.75">
      <c r="A489" s="18" t="s">
        <v>482</v>
      </c>
      <c r="B489" s="15" t="s">
        <v>31</v>
      </c>
      <c r="D489" s="92">
        <f t="shared" si="0"/>
        <v>36.55555555555556</v>
      </c>
      <c r="E489" s="11">
        <f t="shared" si="1"/>
        <v>9</v>
      </c>
      <c r="N489" s="32">
        <v>87</v>
      </c>
      <c r="O489" s="103">
        <v>54</v>
      </c>
      <c r="P489" s="103"/>
      <c r="Q489" s="103">
        <v>6</v>
      </c>
      <c r="R489" s="103">
        <v>21</v>
      </c>
      <c r="S489" s="103">
        <v>28</v>
      </c>
      <c r="T489" s="103"/>
      <c r="U489" s="114">
        <v>40</v>
      </c>
      <c r="V489" s="103">
        <v>21</v>
      </c>
      <c r="W489" s="103">
        <v>9</v>
      </c>
      <c r="X489" s="103">
        <v>63</v>
      </c>
      <c r="Y489" s="103"/>
      <c r="AB489" s="11">
        <f t="shared" si="2"/>
        <v>0</v>
      </c>
      <c r="AC489" s="11">
        <f t="shared" si="3"/>
        <v>2</v>
      </c>
    </row>
    <row r="490" spans="1:29" ht="12.75">
      <c r="A490" s="18" t="s">
        <v>840</v>
      </c>
      <c r="B490" s="20" t="s">
        <v>46</v>
      </c>
      <c r="D490" s="92">
        <f t="shared" si="0"/>
        <v>59.2</v>
      </c>
      <c r="E490" s="11">
        <f t="shared" si="1"/>
        <v>5</v>
      </c>
      <c r="S490" s="32">
        <v>86</v>
      </c>
      <c r="T490" s="103">
        <v>81</v>
      </c>
      <c r="U490" s="103"/>
      <c r="V490" s="103"/>
      <c r="W490" s="103">
        <v>31</v>
      </c>
      <c r="X490" s="103">
        <v>60</v>
      </c>
      <c r="Y490" s="103">
        <v>38</v>
      </c>
      <c r="AB490" s="11">
        <f t="shared" si="2"/>
        <v>0</v>
      </c>
      <c r="AC490" s="11">
        <f t="shared" si="3"/>
        <v>0</v>
      </c>
    </row>
    <row r="491" spans="1:29" ht="12.75">
      <c r="A491" s="40" t="s">
        <v>1120</v>
      </c>
      <c r="B491" s="11" t="s">
        <v>46</v>
      </c>
      <c r="D491" s="92">
        <f t="shared" si="0"/>
        <v>55.5</v>
      </c>
      <c r="E491" s="11">
        <f t="shared" si="1"/>
        <v>2</v>
      </c>
      <c r="Y491" s="55">
        <v>53</v>
      </c>
      <c r="AA491" s="102">
        <v>58</v>
      </c>
      <c r="AB491" s="11">
        <f t="shared" si="2"/>
        <v>0</v>
      </c>
      <c r="AC491" s="11">
        <f t="shared" si="3"/>
        <v>0</v>
      </c>
    </row>
    <row r="492" spans="1:29" ht="12.75">
      <c r="A492" s="18" t="s">
        <v>202</v>
      </c>
      <c r="B492" s="11" t="s">
        <v>26</v>
      </c>
      <c r="D492" s="92">
        <f t="shared" si="0"/>
        <v>18</v>
      </c>
      <c r="E492" s="11">
        <f t="shared" si="1"/>
        <v>1</v>
      </c>
      <c r="J492" s="32">
        <v>18</v>
      </c>
      <c r="AB492" s="11">
        <f t="shared" si="2"/>
        <v>0</v>
      </c>
      <c r="AC492" s="11">
        <f t="shared" si="3"/>
        <v>0</v>
      </c>
    </row>
    <row r="493" spans="1:29" ht="12.75">
      <c r="A493" s="18" t="s">
        <v>273</v>
      </c>
      <c r="B493" s="11" t="s">
        <v>96</v>
      </c>
      <c r="D493" s="92">
        <f t="shared" si="0"/>
        <v>33</v>
      </c>
      <c r="E493" s="11">
        <f t="shared" si="1"/>
        <v>1</v>
      </c>
      <c r="K493" s="32">
        <v>33</v>
      </c>
      <c r="AB493" s="11">
        <f t="shared" si="2"/>
        <v>0</v>
      </c>
      <c r="AC493" s="11">
        <f t="shared" si="3"/>
        <v>0</v>
      </c>
    </row>
    <row r="494" spans="1:29" ht="12.75">
      <c r="A494" s="18" t="s">
        <v>521</v>
      </c>
      <c r="B494" s="11" t="s">
        <v>26</v>
      </c>
      <c r="D494" s="92">
        <f t="shared" si="0"/>
        <v>42</v>
      </c>
      <c r="E494" s="11">
        <f t="shared" si="1"/>
        <v>1</v>
      </c>
      <c r="O494" s="32">
        <v>42</v>
      </c>
      <c r="AB494" s="11">
        <f t="shared" si="2"/>
        <v>0</v>
      </c>
      <c r="AC494" s="11">
        <f t="shared" si="3"/>
        <v>0</v>
      </c>
    </row>
    <row r="495" spans="1:29" ht="12.75">
      <c r="A495" s="10" t="s">
        <v>221</v>
      </c>
      <c r="B495" s="11" t="s">
        <v>26</v>
      </c>
      <c r="C495" s="6">
        <v>3</v>
      </c>
      <c r="D495" s="92">
        <f t="shared" si="0"/>
        <v>25.25</v>
      </c>
      <c r="E495" s="11">
        <f t="shared" si="1"/>
        <v>8</v>
      </c>
      <c r="J495" s="32">
        <v>53</v>
      </c>
      <c r="K495" s="103"/>
      <c r="L495" s="103">
        <v>13</v>
      </c>
      <c r="M495" s="103">
        <v>1</v>
      </c>
      <c r="N495" s="103">
        <v>2</v>
      </c>
      <c r="O495" s="103">
        <v>1</v>
      </c>
      <c r="P495" s="103">
        <v>17</v>
      </c>
      <c r="Q495" s="103"/>
      <c r="R495" s="103"/>
      <c r="S495" s="103"/>
      <c r="T495" s="103"/>
      <c r="U495" s="103"/>
      <c r="V495" s="103"/>
      <c r="W495" s="103">
        <v>40</v>
      </c>
      <c r="AA495" s="102">
        <v>75</v>
      </c>
      <c r="AB495" s="11">
        <f t="shared" si="2"/>
        <v>3</v>
      </c>
      <c r="AC495" s="11">
        <f t="shared" si="3"/>
        <v>3</v>
      </c>
    </row>
    <row r="496" spans="1:29" ht="12.75">
      <c r="A496" s="18" t="s">
        <v>664</v>
      </c>
      <c r="B496" s="11" t="s">
        <v>395</v>
      </c>
      <c r="D496" s="92">
        <f t="shared" si="0"/>
        <v>46.25</v>
      </c>
      <c r="E496" s="11">
        <f t="shared" si="1"/>
        <v>8</v>
      </c>
      <c r="Q496" s="32">
        <v>39</v>
      </c>
      <c r="R496" s="103">
        <v>42</v>
      </c>
      <c r="S496" s="103">
        <v>16</v>
      </c>
      <c r="T496" s="103">
        <v>48</v>
      </c>
      <c r="U496" s="103">
        <v>33</v>
      </c>
      <c r="V496" s="103"/>
      <c r="W496" s="103">
        <v>55</v>
      </c>
      <c r="X496" s="103"/>
      <c r="Y496" s="103">
        <v>99</v>
      </c>
      <c r="AA496" s="102">
        <v>38</v>
      </c>
      <c r="AB496" s="11">
        <f t="shared" si="2"/>
        <v>0</v>
      </c>
      <c r="AC496" s="11">
        <f t="shared" si="3"/>
        <v>0</v>
      </c>
    </row>
    <row r="497" spans="1:29" ht="12.75">
      <c r="A497" s="18" t="s">
        <v>737</v>
      </c>
      <c r="B497" s="11" t="s">
        <v>201</v>
      </c>
      <c r="D497" s="92">
        <f t="shared" si="0"/>
        <v>79.5</v>
      </c>
      <c r="E497" s="11">
        <f t="shared" si="1"/>
        <v>2</v>
      </c>
      <c r="R497" s="32">
        <v>67</v>
      </c>
      <c r="S497" s="103"/>
      <c r="T497" s="103"/>
      <c r="U497" s="103"/>
      <c r="V497" s="103"/>
      <c r="W497" s="103"/>
      <c r="X497" s="103">
        <v>92</v>
      </c>
      <c r="AB497" s="11">
        <f t="shared" si="2"/>
        <v>0</v>
      </c>
      <c r="AC497" s="11">
        <f t="shared" si="3"/>
        <v>0</v>
      </c>
    </row>
    <row r="498" spans="1:29" ht="12.75">
      <c r="A498" s="18" t="s">
        <v>360</v>
      </c>
      <c r="B498" s="11" t="s">
        <v>96</v>
      </c>
      <c r="D498" s="92">
        <f t="shared" si="0"/>
        <v>64.5</v>
      </c>
      <c r="E498" s="11">
        <f t="shared" si="1"/>
        <v>2</v>
      </c>
      <c r="L498" s="32">
        <v>88</v>
      </c>
      <c r="M498" s="103"/>
      <c r="N498" s="103"/>
      <c r="O498" s="103"/>
      <c r="P498" s="103"/>
      <c r="Q498" s="103">
        <v>41</v>
      </c>
      <c r="AB498" s="11">
        <f t="shared" si="2"/>
        <v>0</v>
      </c>
      <c r="AC498" s="11">
        <f t="shared" si="3"/>
        <v>0</v>
      </c>
    </row>
    <row r="499" spans="1:29" ht="12.75">
      <c r="A499" s="40" t="s">
        <v>989</v>
      </c>
      <c r="B499" s="20" t="s">
        <v>33</v>
      </c>
      <c r="D499" s="92">
        <f t="shared" si="0"/>
        <v>47</v>
      </c>
      <c r="E499" s="11">
        <f t="shared" si="1"/>
        <v>1</v>
      </c>
      <c r="W499" s="32">
        <v>47</v>
      </c>
      <c r="AB499" s="11">
        <f t="shared" si="2"/>
        <v>0</v>
      </c>
      <c r="AC499" s="11">
        <f t="shared" si="3"/>
        <v>0</v>
      </c>
    </row>
    <row r="500" spans="1:29" ht="12.75">
      <c r="A500" s="18" t="s">
        <v>1005</v>
      </c>
      <c r="B500" s="11" t="s">
        <v>591</v>
      </c>
      <c r="D500" s="92">
        <f t="shared" si="0"/>
        <v>96.5</v>
      </c>
      <c r="E500" s="11">
        <f t="shared" si="1"/>
        <v>2</v>
      </c>
      <c r="W500" s="32">
        <v>94</v>
      </c>
      <c r="AA500" s="102">
        <v>99</v>
      </c>
      <c r="AB500" s="11">
        <f t="shared" si="2"/>
        <v>0</v>
      </c>
      <c r="AC500" s="11">
        <f t="shared" si="3"/>
        <v>0</v>
      </c>
    </row>
    <row r="501" spans="1:29" ht="12.75">
      <c r="A501" s="18" t="s">
        <v>62</v>
      </c>
      <c r="B501" s="11" t="s">
        <v>44</v>
      </c>
      <c r="D501" s="92">
        <f t="shared" si="0"/>
        <v>19</v>
      </c>
      <c r="E501" s="11">
        <f t="shared" si="1"/>
        <v>3</v>
      </c>
      <c r="F501" s="92">
        <v>20</v>
      </c>
      <c r="G501" s="103">
        <v>15</v>
      </c>
      <c r="H501" s="103">
        <v>22</v>
      </c>
      <c r="AB501" s="11">
        <f t="shared" si="2"/>
        <v>0</v>
      </c>
      <c r="AC501" s="11">
        <f t="shared" si="3"/>
        <v>0</v>
      </c>
    </row>
    <row r="502" spans="1:29" ht="12.75">
      <c r="A502" s="18" t="s">
        <v>841</v>
      </c>
      <c r="B502" s="11" t="s">
        <v>87</v>
      </c>
      <c r="D502" s="92">
        <f t="shared" si="0"/>
        <v>88</v>
      </c>
      <c r="E502" s="11">
        <f t="shared" si="1"/>
        <v>1</v>
      </c>
      <c r="S502" s="32">
        <v>88</v>
      </c>
      <c r="AB502" s="11">
        <f t="shared" si="2"/>
        <v>0</v>
      </c>
      <c r="AC502" s="11">
        <f t="shared" si="3"/>
        <v>0</v>
      </c>
    </row>
    <row r="503" spans="1:29" ht="12.75">
      <c r="A503" s="18" t="s">
        <v>871</v>
      </c>
      <c r="B503" s="11" t="s">
        <v>163</v>
      </c>
      <c r="D503" s="92">
        <f t="shared" si="0"/>
        <v>44.75</v>
      </c>
      <c r="E503" s="11">
        <f t="shared" si="1"/>
        <v>4</v>
      </c>
      <c r="T503" s="32">
        <v>68</v>
      </c>
      <c r="U503" s="103">
        <v>45</v>
      </c>
      <c r="V503" s="103"/>
      <c r="W503" s="103">
        <v>26</v>
      </c>
      <c r="X503" s="103"/>
      <c r="Z503" s="102">
        <v>40</v>
      </c>
      <c r="AB503" s="11">
        <f t="shared" si="2"/>
        <v>0</v>
      </c>
      <c r="AC503" s="11">
        <f t="shared" si="3"/>
        <v>0</v>
      </c>
    </row>
    <row r="504" spans="1:29" ht="12.75">
      <c r="A504" s="40" t="s">
        <v>1050</v>
      </c>
      <c r="B504" s="20" t="s">
        <v>96</v>
      </c>
      <c r="D504" s="92">
        <f t="shared" si="0"/>
        <v>56</v>
      </c>
      <c r="E504" s="11">
        <f t="shared" si="1"/>
        <v>1</v>
      </c>
      <c r="X504" s="32">
        <v>56</v>
      </c>
      <c r="AB504" s="11">
        <f t="shared" si="2"/>
        <v>0</v>
      </c>
      <c r="AC504" s="11">
        <f t="shared" si="3"/>
        <v>0</v>
      </c>
    </row>
    <row r="505" spans="1:29" ht="12.75">
      <c r="A505" s="18" t="s">
        <v>832</v>
      </c>
      <c r="B505" s="11" t="s">
        <v>42</v>
      </c>
      <c r="D505" s="92">
        <f t="shared" si="0"/>
        <v>66</v>
      </c>
      <c r="E505" s="11">
        <f t="shared" si="1"/>
        <v>1</v>
      </c>
      <c r="S505" s="32">
        <v>66</v>
      </c>
      <c r="AB505" s="11">
        <f t="shared" si="2"/>
        <v>0</v>
      </c>
      <c r="AC505" s="11">
        <f t="shared" si="3"/>
        <v>0</v>
      </c>
    </row>
    <row r="506" spans="1:29" ht="12.75">
      <c r="A506" s="18" t="s">
        <v>875</v>
      </c>
      <c r="B506" s="11" t="s">
        <v>128</v>
      </c>
      <c r="D506" s="92">
        <f t="shared" si="0"/>
        <v>65</v>
      </c>
      <c r="E506" s="11">
        <f t="shared" si="1"/>
        <v>2</v>
      </c>
      <c r="T506" s="32">
        <v>74</v>
      </c>
      <c r="V506" s="32">
        <v>56</v>
      </c>
      <c r="AB506" s="11">
        <f t="shared" si="2"/>
        <v>0</v>
      </c>
      <c r="AC506" s="11">
        <f t="shared" si="3"/>
        <v>0</v>
      </c>
    </row>
    <row r="507" spans="1:29" ht="12.75">
      <c r="A507" s="40" t="s">
        <v>917</v>
      </c>
      <c r="B507" s="20" t="s">
        <v>904</v>
      </c>
      <c r="D507" s="92">
        <f t="shared" si="0"/>
        <v>68</v>
      </c>
      <c r="E507" s="11">
        <f t="shared" si="1"/>
        <v>1</v>
      </c>
      <c r="U507" s="32">
        <v>68</v>
      </c>
      <c r="AB507" s="11">
        <f t="shared" si="2"/>
        <v>0</v>
      </c>
      <c r="AC507" s="11">
        <f t="shared" si="3"/>
        <v>0</v>
      </c>
    </row>
    <row r="508" spans="1:29" ht="12.75">
      <c r="A508" s="18" t="s">
        <v>836</v>
      </c>
      <c r="B508" s="11" t="s">
        <v>30</v>
      </c>
      <c r="D508" s="92">
        <f t="shared" si="0"/>
        <v>43.5</v>
      </c>
      <c r="E508" s="11">
        <f t="shared" si="1"/>
        <v>2</v>
      </c>
      <c r="S508" s="32">
        <v>75</v>
      </c>
      <c r="T508" s="103">
        <v>12</v>
      </c>
      <c r="AB508" s="11">
        <f t="shared" si="2"/>
        <v>0</v>
      </c>
      <c r="AC508" s="11">
        <f t="shared" si="3"/>
        <v>0</v>
      </c>
    </row>
    <row r="509" spans="1:29" ht="12.75">
      <c r="A509" s="40" t="s">
        <v>1051</v>
      </c>
      <c r="B509" s="20" t="s">
        <v>44</v>
      </c>
      <c r="D509" s="92">
        <f t="shared" si="0"/>
        <v>50</v>
      </c>
      <c r="E509" s="11">
        <f t="shared" si="1"/>
        <v>2</v>
      </c>
      <c r="X509" s="32">
        <v>58</v>
      </c>
      <c r="Z509" s="102">
        <v>42</v>
      </c>
      <c r="AB509" s="11">
        <f t="shared" si="2"/>
        <v>0</v>
      </c>
      <c r="AC509" s="11">
        <f t="shared" si="3"/>
        <v>0</v>
      </c>
    </row>
    <row r="510" spans="1:29" ht="12.75">
      <c r="A510" s="18" t="s">
        <v>45</v>
      </c>
      <c r="B510" s="11" t="s">
        <v>26</v>
      </c>
      <c r="D510" s="92">
        <f t="shared" si="0"/>
        <v>9</v>
      </c>
      <c r="E510" s="11">
        <f t="shared" si="1"/>
        <v>2</v>
      </c>
      <c r="F510" s="92">
        <v>11</v>
      </c>
      <c r="G510" s="103">
        <v>7</v>
      </c>
      <c r="AB510" s="11">
        <f t="shared" si="2"/>
        <v>0</v>
      </c>
      <c r="AC510" s="11">
        <f t="shared" si="3"/>
        <v>1</v>
      </c>
    </row>
    <row r="511" spans="1:29" ht="12.75">
      <c r="A511" s="18" t="s">
        <v>351</v>
      </c>
      <c r="B511" s="11" t="s">
        <v>124</v>
      </c>
      <c r="D511" s="92">
        <f t="shared" si="0"/>
        <v>73.33333333333333</v>
      </c>
      <c r="E511" s="11">
        <f t="shared" si="1"/>
        <v>3</v>
      </c>
      <c r="L511" s="32">
        <v>77</v>
      </c>
      <c r="M511" s="103">
        <v>61</v>
      </c>
      <c r="N511" s="103"/>
      <c r="O511" s="103">
        <v>82</v>
      </c>
      <c r="AB511" s="11">
        <f t="shared" si="2"/>
        <v>0</v>
      </c>
      <c r="AC511" s="11">
        <f t="shared" si="3"/>
        <v>0</v>
      </c>
    </row>
    <row r="512" spans="1:29" ht="12.75">
      <c r="A512" s="18" t="s">
        <v>1058</v>
      </c>
      <c r="B512" s="11" t="s">
        <v>50</v>
      </c>
      <c r="D512" s="92">
        <f t="shared" si="0"/>
        <v>88</v>
      </c>
      <c r="E512" s="11">
        <f t="shared" si="1"/>
        <v>2</v>
      </c>
      <c r="X512" s="32">
        <v>90</v>
      </c>
      <c r="AA512" s="102">
        <v>86</v>
      </c>
      <c r="AB512" s="11">
        <f t="shared" si="2"/>
        <v>0</v>
      </c>
      <c r="AC512" s="11">
        <f t="shared" si="3"/>
        <v>0</v>
      </c>
    </row>
    <row r="513" spans="1:29" ht="12.75">
      <c r="A513" s="18" t="s">
        <v>174</v>
      </c>
      <c r="B513" s="11" t="s">
        <v>96</v>
      </c>
      <c r="D513" s="92">
        <f t="shared" si="0"/>
        <v>35.25</v>
      </c>
      <c r="E513" s="11">
        <f t="shared" si="1"/>
        <v>4</v>
      </c>
      <c r="I513" s="32">
        <v>23</v>
      </c>
      <c r="J513" s="103">
        <v>36</v>
      </c>
      <c r="K513" s="103">
        <v>17</v>
      </c>
      <c r="L513" s="103">
        <v>65</v>
      </c>
      <c r="AB513" s="11">
        <f t="shared" si="2"/>
        <v>0</v>
      </c>
      <c r="AC513" s="11">
        <f t="shared" si="3"/>
        <v>0</v>
      </c>
    </row>
    <row r="514" spans="1:29" ht="12.75">
      <c r="A514" s="40" t="s">
        <v>909</v>
      </c>
      <c r="B514" s="20" t="s">
        <v>30</v>
      </c>
      <c r="D514" s="92">
        <f t="shared" si="0"/>
        <v>33</v>
      </c>
      <c r="E514" s="11">
        <f t="shared" si="1"/>
        <v>4</v>
      </c>
      <c r="U514" s="32">
        <v>48</v>
      </c>
      <c r="V514" s="103">
        <v>38</v>
      </c>
      <c r="W514" s="103">
        <v>8</v>
      </c>
      <c r="X514" s="103">
        <v>38</v>
      </c>
      <c r="AB514" s="11">
        <f t="shared" si="2"/>
        <v>0</v>
      </c>
      <c r="AC514" s="11">
        <f t="shared" si="3"/>
        <v>1</v>
      </c>
    </row>
    <row r="515" spans="1:29" ht="12.75">
      <c r="A515" s="18" t="s">
        <v>553</v>
      </c>
      <c r="B515" s="11" t="s">
        <v>451</v>
      </c>
      <c r="D515" s="92">
        <f t="shared" si="0"/>
        <v>92</v>
      </c>
      <c r="E515" s="11">
        <f t="shared" si="1"/>
        <v>2</v>
      </c>
      <c r="O515" s="32">
        <v>101</v>
      </c>
      <c r="P515" s="103">
        <v>83</v>
      </c>
      <c r="AB515" s="11">
        <f t="shared" si="2"/>
        <v>0</v>
      </c>
      <c r="AC515" s="11">
        <f t="shared" si="3"/>
        <v>0</v>
      </c>
    </row>
    <row r="516" spans="1:29" ht="12.75">
      <c r="A516" s="54" t="s">
        <v>1054</v>
      </c>
      <c r="B516" s="20" t="s">
        <v>48</v>
      </c>
      <c r="D516" s="92">
        <f t="shared" si="0"/>
        <v>83.5</v>
      </c>
      <c r="E516" s="11">
        <f t="shared" si="1"/>
        <v>2</v>
      </c>
      <c r="X516" s="32">
        <v>80</v>
      </c>
      <c r="AA516" s="102">
        <v>87</v>
      </c>
      <c r="AB516" s="11">
        <f t="shared" si="2"/>
        <v>0</v>
      </c>
      <c r="AC516" s="11">
        <f t="shared" si="3"/>
        <v>0</v>
      </c>
    </row>
    <row r="517" spans="1:29" ht="12.75">
      <c r="A517" s="18" t="s">
        <v>56</v>
      </c>
      <c r="B517" s="11" t="s">
        <v>39</v>
      </c>
      <c r="D517" s="92">
        <f t="shared" si="0"/>
        <v>17</v>
      </c>
      <c r="E517" s="11">
        <f t="shared" si="1"/>
        <v>1</v>
      </c>
      <c r="F517" s="92">
        <v>17</v>
      </c>
      <c r="AB517" s="11">
        <f t="shared" si="2"/>
        <v>0</v>
      </c>
      <c r="AC517" s="11">
        <f t="shared" si="3"/>
        <v>0</v>
      </c>
    </row>
    <row r="518" spans="1:29" ht="12.75">
      <c r="A518" s="18" t="s">
        <v>599</v>
      </c>
      <c r="B518" s="11" t="s">
        <v>163</v>
      </c>
      <c r="D518" s="92">
        <f t="shared" si="0"/>
        <v>63.333333333333336</v>
      </c>
      <c r="E518" s="11">
        <f t="shared" si="1"/>
        <v>3</v>
      </c>
      <c r="P518" s="32">
        <v>48</v>
      </c>
      <c r="Q518" s="103">
        <v>70</v>
      </c>
      <c r="R518" s="103">
        <v>72</v>
      </c>
      <c r="AB518" s="11">
        <f t="shared" si="2"/>
        <v>0</v>
      </c>
      <c r="AC518" s="11">
        <f t="shared" si="3"/>
        <v>0</v>
      </c>
    </row>
    <row r="519" spans="1:29" ht="12.75">
      <c r="A519" s="18" t="s">
        <v>69</v>
      </c>
      <c r="B519" s="11" t="s">
        <v>46</v>
      </c>
      <c r="D519" s="92">
        <f t="shared" si="0"/>
        <v>46.142857142857146</v>
      </c>
      <c r="E519" s="11">
        <f t="shared" si="1"/>
        <v>7</v>
      </c>
      <c r="F519" s="92">
        <v>25</v>
      </c>
      <c r="G519" s="103">
        <v>20</v>
      </c>
      <c r="H519" s="103">
        <v>41</v>
      </c>
      <c r="I519" s="103">
        <v>25</v>
      </c>
      <c r="J519" s="103">
        <v>57</v>
      </c>
      <c r="K519" s="103">
        <v>70</v>
      </c>
      <c r="P519" s="32">
        <v>85</v>
      </c>
      <c r="AB519" s="11">
        <f t="shared" si="2"/>
        <v>0</v>
      </c>
      <c r="AC519" s="11">
        <f t="shared" si="3"/>
        <v>0</v>
      </c>
    </row>
    <row r="520" spans="1:29" ht="12.75">
      <c r="A520" s="18" t="s">
        <v>231</v>
      </c>
      <c r="B520" s="11" t="s">
        <v>46</v>
      </c>
      <c r="D520" s="92">
        <f t="shared" si="0"/>
        <v>47</v>
      </c>
      <c r="E520" s="11">
        <f t="shared" si="1"/>
        <v>2</v>
      </c>
      <c r="J520" s="32">
        <v>66</v>
      </c>
      <c r="K520" s="103">
        <v>28</v>
      </c>
      <c r="AB520" s="11">
        <f t="shared" si="2"/>
        <v>0</v>
      </c>
      <c r="AC520" s="11">
        <f t="shared" si="3"/>
        <v>0</v>
      </c>
    </row>
    <row r="521" spans="1:29" ht="12.75">
      <c r="A521" s="18" t="s">
        <v>1128</v>
      </c>
      <c r="B521" s="11" t="s">
        <v>44</v>
      </c>
      <c r="D521" s="92">
        <f t="shared" si="0"/>
        <v>71</v>
      </c>
      <c r="E521" s="11">
        <f t="shared" si="1"/>
        <v>1</v>
      </c>
      <c r="Y521" s="32">
        <v>71</v>
      </c>
      <c r="AB521" s="11">
        <f t="shared" si="2"/>
        <v>0</v>
      </c>
      <c r="AC521" s="11">
        <f t="shared" si="3"/>
        <v>0</v>
      </c>
    </row>
    <row r="522" spans="1:29" ht="12.75">
      <c r="A522" s="18" t="s">
        <v>294</v>
      </c>
      <c r="B522" s="11" t="s">
        <v>52</v>
      </c>
      <c r="D522" s="92">
        <f t="shared" si="0"/>
        <v>67</v>
      </c>
      <c r="E522" s="11">
        <f t="shared" si="1"/>
        <v>1</v>
      </c>
      <c r="K522" s="32">
        <v>67</v>
      </c>
      <c r="AB522" s="11">
        <f t="shared" si="2"/>
        <v>0</v>
      </c>
      <c r="AC522" s="11">
        <f t="shared" si="3"/>
        <v>0</v>
      </c>
    </row>
    <row r="523" spans="1:29" ht="12.75">
      <c r="A523" s="40" t="s">
        <v>919</v>
      </c>
      <c r="B523" s="20" t="s">
        <v>26</v>
      </c>
      <c r="D523" s="92">
        <f t="shared" si="0"/>
        <v>71</v>
      </c>
      <c r="E523" s="11">
        <f t="shared" si="1"/>
        <v>1</v>
      </c>
      <c r="U523" s="32">
        <v>71</v>
      </c>
      <c r="AB523" s="11">
        <f t="shared" si="2"/>
        <v>0</v>
      </c>
      <c r="AC523" s="11">
        <f t="shared" si="3"/>
        <v>0</v>
      </c>
    </row>
    <row r="524" spans="1:29" ht="12.75">
      <c r="A524" s="18" t="s">
        <v>718</v>
      </c>
      <c r="B524" s="11" t="s">
        <v>1340</v>
      </c>
      <c r="D524" s="92">
        <f t="shared" si="0"/>
        <v>29.75</v>
      </c>
      <c r="E524" s="11">
        <f t="shared" si="1"/>
        <v>4</v>
      </c>
      <c r="R524" s="32">
        <v>32</v>
      </c>
      <c r="S524" s="103">
        <v>7</v>
      </c>
      <c r="T524" s="103"/>
      <c r="U524" s="103"/>
      <c r="V524" s="103"/>
      <c r="W524" s="103"/>
      <c r="X524" s="103">
        <v>64</v>
      </c>
      <c r="Y524" s="103">
        <v>16</v>
      </c>
      <c r="AB524" s="11">
        <f t="shared" si="2"/>
        <v>0</v>
      </c>
      <c r="AC524" s="11">
        <f t="shared" si="3"/>
        <v>1</v>
      </c>
    </row>
    <row r="525" spans="1:29" ht="12.75">
      <c r="A525" s="18" t="s">
        <v>879</v>
      </c>
      <c r="B525" s="11" t="s">
        <v>28</v>
      </c>
      <c r="D525" s="92">
        <f t="shared" si="0"/>
        <v>88</v>
      </c>
      <c r="E525" s="11">
        <f t="shared" si="1"/>
        <v>1</v>
      </c>
      <c r="T525" s="32">
        <v>88</v>
      </c>
      <c r="AB525" s="11">
        <f t="shared" si="2"/>
        <v>0</v>
      </c>
      <c r="AC525" s="11">
        <f t="shared" si="3"/>
        <v>0</v>
      </c>
    </row>
    <row r="526" spans="1:29" ht="12.75">
      <c r="A526" s="18" t="s">
        <v>829</v>
      </c>
      <c r="B526" s="11" t="s">
        <v>201</v>
      </c>
      <c r="D526" s="92">
        <f t="shared" si="0"/>
        <v>58.333333333333336</v>
      </c>
      <c r="E526" s="11">
        <f t="shared" si="1"/>
        <v>6</v>
      </c>
      <c r="S526" s="32">
        <v>59</v>
      </c>
      <c r="T526" s="103"/>
      <c r="U526" s="103">
        <v>61</v>
      </c>
      <c r="V526" s="103"/>
      <c r="W526" s="103"/>
      <c r="X526" s="103">
        <v>100</v>
      </c>
      <c r="Y526" s="103">
        <v>51</v>
      </c>
      <c r="Z526" s="102">
        <v>17</v>
      </c>
      <c r="AA526" s="102">
        <v>62</v>
      </c>
      <c r="AB526" s="11">
        <f t="shared" si="2"/>
        <v>0</v>
      </c>
      <c r="AC526" s="11">
        <f t="shared" si="3"/>
        <v>0</v>
      </c>
    </row>
    <row r="527" spans="1:29" ht="12.75">
      <c r="A527" s="18" t="s">
        <v>738</v>
      </c>
      <c r="B527" s="11" t="s">
        <v>201</v>
      </c>
      <c r="D527" s="92">
        <f t="shared" si="0"/>
        <v>69</v>
      </c>
      <c r="E527" s="11">
        <f t="shared" si="1"/>
        <v>1</v>
      </c>
      <c r="R527" s="32">
        <v>69</v>
      </c>
      <c r="AB527" s="11">
        <f t="shared" si="2"/>
        <v>0</v>
      </c>
      <c r="AC527" s="11">
        <f t="shared" si="3"/>
        <v>0</v>
      </c>
    </row>
    <row r="528" spans="1:29" ht="12.75">
      <c r="A528" s="18" t="s">
        <v>1141</v>
      </c>
      <c r="B528" s="11" t="s">
        <v>321</v>
      </c>
      <c r="D528" s="92">
        <f t="shared" si="0"/>
        <v>97</v>
      </c>
      <c r="E528" s="11">
        <f t="shared" si="1"/>
        <v>1</v>
      </c>
      <c r="Y528" s="32">
        <v>97</v>
      </c>
      <c r="AB528" s="11">
        <f t="shared" si="2"/>
        <v>0</v>
      </c>
      <c r="AC528" s="11">
        <f t="shared" si="3"/>
        <v>0</v>
      </c>
    </row>
    <row r="529" spans="1:29" ht="12.75">
      <c r="A529" s="18" t="s">
        <v>747</v>
      </c>
      <c r="B529" s="11" t="s">
        <v>593</v>
      </c>
      <c r="D529" s="92">
        <f t="shared" si="0"/>
        <v>87</v>
      </c>
      <c r="E529" s="11">
        <f t="shared" si="1"/>
        <v>1</v>
      </c>
      <c r="R529" s="32">
        <v>87</v>
      </c>
      <c r="AB529" s="11">
        <f t="shared" si="2"/>
        <v>0</v>
      </c>
      <c r="AC529" s="11">
        <f t="shared" si="3"/>
        <v>0</v>
      </c>
    </row>
    <row r="530" spans="1:29" ht="12.75">
      <c r="A530" s="18" t="s">
        <v>402</v>
      </c>
      <c r="B530" s="11" t="s">
        <v>42</v>
      </c>
      <c r="D530" s="92">
        <f t="shared" si="0"/>
        <v>40</v>
      </c>
      <c r="E530" s="11">
        <f t="shared" si="1"/>
        <v>1</v>
      </c>
      <c r="M530" s="32">
        <v>40</v>
      </c>
      <c r="AB530" s="11">
        <f t="shared" si="2"/>
        <v>0</v>
      </c>
      <c r="AC530" s="11">
        <f t="shared" si="3"/>
        <v>0</v>
      </c>
    </row>
    <row r="531" spans="1:29" ht="12.75">
      <c r="A531" s="38" t="s">
        <v>491</v>
      </c>
      <c r="B531" s="15" t="s">
        <v>31</v>
      </c>
      <c r="D531" s="92">
        <f t="shared" si="0"/>
        <v>101</v>
      </c>
      <c r="E531" s="11">
        <f t="shared" si="1"/>
        <v>1</v>
      </c>
      <c r="N531" s="32">
        <v>101</v>
      </c>
      <c r="AB531" s="11">
        <f t="shared" si="2"/>
        <v>0</v>
      </c>
      <c r="AC531" s="11">
        <f t="shared" si="3"/>
        <v>0</v>
      </c>
    </row>
    <row r="532" spans="1:29" ht="12.75">
      <c r="A532" s="10" t="s">
        <v>588</v>
      </c>
      <c r="B532" s="11" t="s">
        <v>26</v>
      </c>
      <c r="C532" s="6">
        <v>3</v>
      </c>
      <c r="D532" s="92">
        <f t="shared" si="0"/>
        <v>11.11111111111111</v>
      </c>
      <c r="E532" s="11">
        <f t="shared" si="1"/>
        <v>9</v>
      </c>
      <c r="P532" s="32">
        <v>26</v>
      </c>
      <c r="Q532" s="103"/>
      <c r="R532" s="103"/>
      <c r="S532" s="103">
        <v>5</v>
      </c>
      <c r="T532" s="103"/>
      <c r="U532" s="103">
        <v>4</v>
      </c>
      <c r="V532" s="103">
        <v>1</v>
      </c>
      <c r="W532" s="103">
        <v>30</v>
      </c>
      <c r="X532" s="103">
        <v>1</v>
      </c>
      <c r="Y532" s="103">
        <v>2</v>
      </c>
      <c r="Z532" s="102">
        <v>22</v>
      </c>
      <c r="AA532" s="102">
        <v>9</v>
      </c>
      <c r="AB532" s="11">
        <f t="shared" si="2"/>
        <v>5</v>
      </c>
      <c r="AC532" s="11">
        <f t="shared" si="3"/>
        <v>6</v>
      </c>
    </row>
    <row r="533" spans="1:29" ht="12.75">
      <c r="A533" s="40" t="s">
        <v>951</v>
      </c>
      <c r="B533" s="20" t="s">
        <v>26</v>
      </c>
      <c r="D533" s="92">
        <f t="shared" si="0"/>
        <v>12.8</v>
      </c>
      <c r="E533" s="11">
        <f t="shared" si="1"/>
        <v>5</v>
      </c>
      <c r="V533" s="32">
        <v>11</v>
      </c>
      <c r="W533" s="103">
        <v>4</v>
      </c>
      <c r="X533" s="103">
        <v>19</v>
      </c>
      <c r="Z533" s="102">
        <v>13</v>
      </c>
      <c r="AA533" s="102">
        <v>17</v>
      </c>
      <c r="AB533" s="11">
        <f t="shared" si="2"/>
        <v>1</v>
      </c>
      <c r="AC533" s="11">
        <f t="shared" si="3"/>
        <v>1</v>
      </c>
    </row>
    <row r="534" spans="1:29" ht="12.75">
      <c r="A534" s="62" t="s">
        <v>1206</v>
      </c>
      <c r="B534" s="11" t="s">
        <v>26</v>
      </c>
      <c r="D534" s="92">
        <f t="shared" si="0"/>
        <v>46</v>
      </c>
      <c r="E534" s="11">
        <f t="shared" si="1"/>
        <v>1</v>
      </c>
      <c r="Z534" s="102">
        <v>46</v>
      </c>
      <c r="AB534" s="11">
        <f t="shared" si="2"/>
        <v>0</v>
      </c>
      <c r="AC534" s="11">
        <f t="shared" si="3"/>
        <v>0</v>
      </c>
    </row>
    <row r="535" spans="1:29" ht="12.75">
      <c r="A535" s="18" t="s">
        <v>884</v>
      </c>
      <c r="B535" s="11" t="s">
        <v>663</v>
      </c>
      <c r="D535" s="92">
        <f t="shared" si="0"/>
        <v>97</v>
      </c>
      <c r="E535" s="11">
        <f t="shared" si="1"/>
        <v>1</v>
      </c>
      <c r="T535" s="32">
        <v>97</v>
      </c>
      <c r="AB535" s="11">
        <f t="shared" si="2"/>
        <v>0</v>
      </c>
      <c r="AC535" s="11">
        <f t="shared" si="3"/>
        <v>0</v>
      </c>
    </row>
    <row r="536" spans="1:29" ht="12.75">
      <c r="A536" s="40" t="s">
        <v>833</v>
      </c>
      <c r="B536" s="11" t="s">
        <v>512</v>
      </c>
      <c r="D536" s="92">
        <f t="shared" si="0"/>
        <v>60.4</v>
      </c>
      <c r="E536" s="11">
        <f t="shared" si="1"/>
        <v>5</v>
      </c>
      <c r="S536" s="32">
        <v>68</v>
      </c>
      <c r="T536" s="103">
        <v>54</v>
      </c>
      <c r="U536" s="103">
        <v>85</v>
      </c>
      <c r="V536" s="103"/>
      <c r="W536" s="103">
        <v>12</v>
      </c>
      <c r="X536" s="103">
        <v>83</v>
      </c>
      <c r="AB536" s="11">
        <f t="shared" si="2"/>
        <v>0</v>
      </c>
      <c r="AC536" s="11">
        <f t="shared" si="3"/>
        <v>0</v>
      </c>
    </row>
    <row r="537" spans="1:29" ht="12.75">
      <c r="A537" s="18" t="s">
        <v>289</v>
      </c>
      <c r="B537" s="11" t="s">
        <v>33</v>
      </c>
      <c r="D537" s="92">
        <f t="shared" si="0"/>
        <v>58</v>
      </c>
      <c r="E537" s="11">
        <f t="shared" si="1"/>
        <v>1</v>
      </c>
      <c r="K537" s="32">
        <v>58</v>
      </c>
      <c r="AB537" s="11">
        <f t="shared" si="2"/>
        <v>0</v>
      </c>
      <c r="AC537" s="11">
        <f t="shared" si="3"/>
        <v>0</v>
      </c>
    </row>
    <row r="538" spans="1:29" ht="12.75">
      <c r="A538" s="10" t="s">
        <v>899</v>
      </c>
      <c r="B538" s="20" t="s">
        <v>33</v>
      </c>
      <c r="C538" s="6">
        <v>1</v>
      </c>
      <c r="D538" s="92">
        <f t="shared" si="0"/>
        <v>22.25</v>
      </c>
      <c r="E538" s="11">
        <f t="shared" si="1"/>
        <v>4</v>
      </c>
      <c r="U538" s="110">
        <v>1</v>
      </c>
      <c r="V538" s="103">
        <v>15</v>
      </c>
      <c r="W538" s="103">
        <v>41</v>
      </c>
      <c r="X538" s="103">
        <v>32</v>
      </c>
      <c r="AB538" s="11">
        <f t="shared" si="2"/>
        <v>1</v>
      </c>
      <c r="AC538" s="11">
        <f t="shared" si="3"/>
        <v>1</v>
      </c>
    </row>
    <row r="539" spans="1:29" ht="12.75">
      <c r="A539" s="18" t="s">
        <v>405</v>
      </c>
      <c r="B539" s="11" t="s">
        <v>31</v>
      </c>
      <c r="D539" s="92">
        <f t="shared" si="0"/>
        <v>47</v>
      </c>
      <c r="E539" s="11">
        <f t="shared" si="1"/>
        <v>1</v>
      </c>
      <c r="M539" s="32">
        <v>47</v>
      </c>
      <c r="AB539" s="11">
        <f t="shared" si="2"/>
        <v>0</v>
      </c>
      <c r="AC539" s="11">
        <f t="shared" si="3"/>
        <v>0</v>
      </c>
    </row>
    <row r="540" spans="1:29" ht="12.75">
      <c r="A540" s="40" t="s">
        <v>1046</v>
      </c>
      <c r="B540" s="20" t="s">
        <v>90</v>
      </c>
      <c r="D540" s="92">
        <f t="shared" si="0"/>
        <v>37</v>
      </c>
      <c r="E540" s="11">
        <f t="shared" si="1"/>
        <v>1</v>
      </c>
      <c r="X540" s="32">
        <v>37</v>
      </c>
      <c r="AB540" s="11">
        <f t="shared" si="2"/>
        <v>0</v>
      </c>
      <c r="AC540" s="11">
        <f t="shared" si="3"/>
        <v>0</v>
      </c>
    </row>
    <row r="541" spans="1:29" ht="12.75">
      <c r="A541" s="18" t="s">
        <v>153</v>
      </c>
      <c r="B541" s="11" t="s">
        <v>50</v>
      </c>
      <c r="D541" s="92">
        <f t="shared" si="0"/>
        <v>39.5</v>
      </c>
      <c r="E541" s="11">
        <f t="shared" si="1"/>
        <v>2</v>
      </c>
      <c r="H541" s="32">
        <v>50</v>
      </c>
      <c r="I541" s="103">
        <v>29</v>
      </c>
      <c r="AB541" s="11">
        <f t="shared" si="2"/>
        <v>0</v>
      </c>
      <c r="AC541" s="11">
        <f t="shared" si="3"/>
        <v>0</v>
      </c>
    </row>
    <row r="542" spans="1:29" ht="12.75">
      <c r="A542" s="18" t="s">
        <v>828</v>
      </c>
      <c r="B542" s="11" t="s">
        <v>90</v>
      </c>
      <c r="D542" s="92">
        <f t="shared" si="0"/>
        <v>40.333333333333336</v>
      </c>
      <c r="E542" s="11">
        <f t="shared" si="1"/>
        <v>3</v>
      </c>
      <c r="S542" s="32">
        <v>55</v>
      </c>
      <c r="T542" s="103">
        <v>38</v>
      </c>
      <c r="U542" s="103"/>
      <c r="V542" s="103"/>
      <c r="W542" s="103">
        <v>28</v>
      </c>
      <c r="AB542" s="11">
        <f t="shared" si="2"/>
        <v>0</v>
      </c>
      <c r="AC542" s="11">
        <f t="shared" si="3"/>
        <v>0</v>
      </c>
    </row>
    <row r="543" spans="1:29" ht="12.75">
      <c r="A543" s="18" t="s">
        <v>605</v>
      </c>
      <c r="B543" s="11" t="s">
        <v>44</v>
      </c>
      <c r="D543" s="92">
        <f t="shared" si="0"/>
        <v>57.5</v>
      </c>
      <c r="E543" s="11">
        <f t="shared" si="1"/>
        <v>2</v>
      </c>
      <c r="P543" s="32">
        <v>62</v>
      </c>
      <c r="Q543" s="103">
        <v>53</v>
      </c>
      <c r="AB543" s="11">
        <f t="shared" si="2"/>
        <v>0</v>
      </c>
      <c r="AC543" s="11">
        <f t="shared" si="3"/>
        <v>0</v>
      </c>
    </row>
    <row r="544" spans="1:29" ht="12.75">
      <c r="A544" s="18" t="s">
        <v>597</v>
      </c>
      <c r="B544" s="11" t="s">
        <v>163</v>
      </c>
      <c r="D544" s="92">
        <f t="shared" si="0"/>
        <v>49.142857142857146</v>
      </c>
      <c r="E544" s="11">
        <f t="shared" si="1"/>
        <v>7</v>
      </c>
      <c r="P544" s="32">
        <v>42</v>
      </c>
      <c r="Q544" s="103"/>
      <c r="R544" s="103">
        <v>66</v>
      </c>
      <c r="S544" s="103"/>
      <c r="T544" s="103">
        <v>58</v>
      </c>
      <c r="U544" s="103">
        <v>70</v>
      </c>
      <c r="V544" s="103">
        <v>40</v>
      </c>
      <c r="W544" s="103">
        <v>48</v>
      </c>
      <c r="X544" s="103">
        <v>20</v>
      </c>
      <c r="AB544" s="11">
        <f t="shared" si="2"/>
        <v>0</v>
      </c>
      <c r="AC544" s="11">
        <f t="shared" si="3"/>
        <v>0</v>
      </c>
    </row>
    <row r="545" spans="1:29" ht="12.75">
      <c r="A545" s="18" t="s">
        <v>762</v>
      </c>
      <c r="B545" s="11" t="s">
        <v>591</v>
      </c>
      <c r="D545" s="92">
        <f t="shared" si="0"/>
        <v>96.5</v>
      </c>
      <c r="E545" s="11">
        <f t="shared" si="1"/>
        <v>2</v>
      </c>
      <c r="R545" s="32">
        <v>106</v>
      </c>
      <c r="S545" s="103">
        <v>87</v>
      </c>
      <c r="AB545" s="11">
        <f t="shared" si="2"/>
        <v>0</v>
      </c>
      <c r="AC545" s="11">
        <f t="shared" si="3"/>
        <v>0</v>
      </c>
    </row>
    <row r="546" spans="1:29" ht="12.75">
      <c r="A546" s="18" t="s">
        <v>262</v>
      </c>
      <c r="B546" s="11" t="s">
        <v>28</v>
      </c>
      <c r="D546" s="92">
        <f t="shared" si="0"/>
        <v>8</v>
      </c>
      <c r="E546" s="11">
        <f t="shared" si="1"/>
        <v>1</v>
      </c>
      <c r="K546" s="32">
        <v>8</v>
      </c>
      <c r="AB546" s="11">
        <f t="shared" si="2"/>
        <v>0</v>
      </c>
      <c r="AC546" s="11">
        <f t="shared" si="3"/>
        <v>1</v>
      </c>
    </row>
    <row r="547" spans="1:29" ht="12.75">
      <c r="A547" s="40" t="s">
        <v>928</v>
      </c>
      <c r="B547" s="20" t="s">
        <v>906</v>
      </c>
      <c r="D547" s="92">
        <f t="shared" si="0"/>
        <v>87</v>
      </c>
      <c r="E547" s="11">
        <f t="shared" si="1"/>
        <v>1</v>
      </c>
      <c r="U547" s="32">
        <v>87</v>
      </c>
      <c r="AB547" s="11">
        <f t="shared" si="2"/>
        <v>0</v>
      </c>
      <c r="AC547" s="11">
        <f t="shared" si="3"/>
        <v>0</v>
      </c>
    </row>
    <row r="548" spans="1:29" ht="12.75">
      <c r="A548" s="18" t="s">
        <v>1135</v>
      </c>
      <c r="B548" s="11" t="s">
        <v>584</v>
      </c>
      <c r="D548" s="92">
        <f t="shared" si="0"/>
        <v>91</v>
      </c>
      <c r="E548" s="11">
        <f t="shared" si="1"/>
        <v>1</v>
      </c>
      <c r="Y548" s="32">
        <v>91</v>
      </c>
      <c r="AB548" s="11">
        <f t="shared" si="2"/>
        <v>0</v>
      </c>
      <c r="AC548" s="11">
        <f t="shared" si="3"/>
        <v>0</v>
      </c>
    </row>
    <row r="549" spans="1:29" ht="12.75">
      <c r="A549" s="62" t="s">
        <v>1266</v>
      </c>
      <c r="B549" s="4" t="s">
        <v>26</v>
      </c>
      <c r="D549" s="92">
        <f t="shared" si="0"/>
        <v>45</v>
      </c>
      <c r="E549" s="11">
        <f t="shared" si="1"/>
        <v>1</v>
      </c>
      <c r="AA549" s="102">
        <v>45</v>
      </c>
      <c r="AB549" s="11">
        <f t="shared" si="2"/>
        <v>0</v>
      </c>
      <c r="AC549" s="11">
        <f t="shared" si="3"/>
        <v>0</v>
      </c>
    </row>
    <row r="550" spans="1:29" ht="12.75">
      <c r="A550" s="18" t="s">
        <v>517</v>
      </c>
      <c r="B550" s="11" t="s">
        <v>33</v>
      </c>
      <c r="D550" s="92">
        <f t="shared" si="0"/>
        <v>33</v>
      </c>
      <c r="E550" s="11">
        <f t="shared" si="1"/>
        <v>1</v>
      </c>
      <c r="O550" s="32">
        <v>33</v>
      </c>
      <c r="AB550" s="11">
        <f t="shared" si="2"/>
        <v>0</v>
      </c>
      <c r="AC550" s="11">
        <f t="shared" si="3"/>
        <v>0</v>
      </c>
    </row>
    <row r="551" spans="1:29" ht="12.75">
      <c r="A551" s="18" t="s">
        <v>240</v>
      </c>
      <c r="B551" s="11" t="s">
        <v>39</v>
      </c>
      <c r="D551" s="92">
        <f t="shared" si="0"/>
        <v>45.714285714285715</v>
      </c>
      <c r="E551" s="11">
        <f t="shared" si="1"/>
        <v>7</v>
      </c>
      <c r="I551" s="103"/>
      <c r="J551" s="103">
        <v>75</v>
      </c>
      <c r="K551" s="103"/>
      <c r="L551" s="103">
        <v>4</v>
      </c>
      <c r="M551" s="103"/>
      <c r="N551" s="103">
        <v>10</v>
      </c>
      <c r="O551" s="103">
        <v>13</v>
      </c>
      <c r="P551" s="103"/>
      <c r="Q551" s="103"/>
      <c r="R551" s="103"/>
      <c r="S551" s="103"/>
      <c r="T551" s="103"/>
      <c r="U551" s="103"/>
      <c r="V551" s="103">
        <v>48</v>
      </c>
      <c r="W551" s="103"/>
      <c r="X551" s="103"/>
      <c r="Y551" s="32">
        <v>78</v>
      </c>
      <c r="AA551" s="102">
        <v>92</v>
      </c>
      <c r="AB551" s="11">
        <f t="shared" si="2"/>
        <v>1</v>
      </c>
      <c r="AC551" s="11">
        <f t="shared" si="3"/>
        <v>2</v>
      </c>
    </row>
    <row r="552" spans="1:29" ht="12.75">
      <c r="A552" s="18" t="s">
        <v>765</v>
      </c>
      <c r="B552" s="11" t="s">
        <v>592</v>
      </c>
      <c r="D552" s="92">
        <f t="shared" si="0"/>
        <v>110</v>
      </c>
      <c r="E552" s="11">
        <f t="shared" si="1"/>
        <v>1</v>
      </c>
      <c r="R552" s="32">
        <v>110</v>
      </c>
      <c r="AB552" s="11">
        <f t="shared" si="2"/>
        <v>0</v>
      </c>
      <c r="AC552" s="11">
        <f t="shared" si="3"/>
        <v>0</v>
      </c>
    </row>
    <row r="553" spans="1:29" ht="12.75">
      <c r="A553" s="18" t="s">
        <v>613</v>
      </c>
      <c r="B553" s="11" t="s">
        <v>128</v>
      </c>
      <c r="D553" s="92">
        <f t="shared" si="0"/>
        <v>82</v>
      </c>
      <c r="E553" s="11">
        <f t="shared" si="1"/>
        <v>1</v>
      </c>
      <c r="P553" s="32">
        <v>82</v>
      </c>
      <c r="AB553" s="11">
        <f t="shared" si="2"/>
        <v>0</v>
      </c>
      <c r="AC553" s="11">
        <f t="shared" si="3"/>
        <v>0</v>
      </c>
    </row>
    <row r="554" spans="1:29" ht="12.75">
      <c r="A554" s="18" t="s">
        <v>672</v>
      </c>
      <c r="B554" s="11" t="s">
        <v>128</v>
      </c>
      <c r="D554" s="92">
        <f t="shared" si="0"/>
        <v>35.5</v>
      </c>
      <c r="E554" s="11">
        <f t="shared" si="1"/>
        <v>2</v>
      </c>
      <c r="Q554" s="32">
        <v>56</v>
      </c>
      <c r="R554" s="103">
        <v>15</v>
      </c>
      <c r="AB554" s="11">
        <f t="shared" si="2"/>
        <v>0</v>
      </c>
      <c r="AC554" s="11">
        <f t="shared" si="3"/>
        <v>0</v>
      </c>
    </row>
    <row r="555" spans="1:29" ht="12.75">
      <c r="A555" s="18" t="s">
        <v>729</v>
      </c>
      <c r="B555" s="11" t="s">
        <v>39</v>
      </c>
      <c r="D555" s="92">
        <f t="shared" si="0"/>
        <v>52</v>
      </c>
      <c r="E555" s="11">
        <f t="shared" si="1"/>
        <v>1</v>
      </c>
      <c r="R555" s="32">
        <v>52</v>
      </c>
      <c r="AB555" s="11">
        <f t="shared" si="2"/>
        <v>0</v>
      </c>
      <c r="AC555" s="11">
        <f t="shared" si="3"/>
        <v>0</v>
      </c>
    </row>
    <row r="556" spans="1:29" ht="12.75">
      <c r="A556" s="40" t="s">
        <v>957</v>
      </c>
      <c r="B556" s="20" t="s">
        <v>28</v>
      </c>
      <c r="D556" s="92">
        <f t="shared" si="0"/>
        <v>49.5</v>
      </c>
      <c r="E556" s="11">
        <f t="shared" si="1"/>
        <v>2</v>
      </c>
      <c r="V556" s="32">
        <v>44</v>
      </c>
      <c r="Y556" s="103">
        <v>55</v>
      </c>
      <c r="AB556" s="11">
        <f t="shared" si="2"/>
        <v>0</v>
      </c>
      <c r="AC556" s="11">
        <f t="shared" si="3"/>
        <v>0</v>
      </c>
    </row>
    <row r="557" spans="1:29" ht="12.75">
      <c r="A557" s="18" t="s">
        <v>746</v>
      </c>
      <c r="B557" s="11" t="s">
        <v>590</v>
      </c>
      <c r="D557" s="92">
        <f t="shared" si="0"/>
        <v>85</v>
      </c>
      <c r="E557" s="11">
        <f t="shared" si="1"/>
        <v>1</v>
      </c>
      <c r="R557" s="32">
        <v>85</v>
      </c>
      <c r="AB557" s="11">
        <f t="shared" si="2"/>
        <v>0</v>
      </c>
      <c r="AC557" s="11">
        <f t="shared" si="3"/>
        <v>0</v>
      </c>
    </row>
    <row r="558" spans="1:29" ht="12.75">
      <c r="A558" t="s">
        <v>1275</v>
      </c>
      <c r="B558" s="4" t="s">
        <v>203</v>
      </c>
      <c r="D558" s="92">
        <f t="shared" si="0"/>
        <v>67</v>
      </c>
      <c r="E558" s="11">
        <f t="shared" si="1"/>
        <v>1</v>
      </c>
      <c r="AA558" s="102">
        <v>67</v>
      </c>
      <c r="AB558" s="11">
        <f t="shared" si="2"/>
        <v>0</v>
      </c>
      <c r="AC558" s="11">
        <f t="shared" si="3"/>
        <v>0</v>
      </c>
    </row>
    <row r="559" spans="1:29" ht="12.75">
      <c r="A559" s="18" t="s">
        <v>279</v>
      </c>
      <c r="B559" s="11" t="s">
        <v>90</v>
      </c>
      <c r="D559" s="92">
        <f t="shared" si="0"/>
        <v>34.833333333333336</v>
      </c>
      <c r="E559" s="11">
        <f t="shared" si="1"/>
        <v>6</v>
      </c>
      <c r="K559" s="32">
        <v>42</v>
      </c>
      <c r="L559" s="103">
        <v>36</v>
      </c>
      <c r="M559" s="103">
        <v>35</v>
      </c>
      <c r="N559" s="103">
        <v>23</v>
      </c>
      <c r="O559" s="103">
        <v>19</v>
      </c>
      <c r="P559" s="103"/>
      <c r="Q559" s="103"/>
      <c r="R559" s="103">
        <v>54</v>
      </c>
      <c r="AB559" s="11">
        <f t="shared" si="2"/>
        <v>0</v>
      </c>
      <c r="AC559" s="11">
        <f t="shared" si="3"/>
        <v>0</v>
      </c>
    </row>
    <row r="560" spans="1:29" ht="12.75">
      <c r="A560" s="18" t="s">
        <v>601</v>
      </c>
      <c r="B560" s="11" t="s">
        <v>163</v>
      </c>
      <c r="D560" s="92">
        <f t="shared" si="0"/>
        <v>53</v>
      </c>
      <c r="E560" s="11">
        <f t="shared" si="1"/>
        <v>1</v>
      </c>
      <c r="P560" s="32">
        <v>53</v>
      </c>
      <c r="AB560" s="11">
        <f t="shared" si="2"/>
        <v>0</v>
      </c>
      <c r="AC560" s="11">
        <f t="shared" si="3"/>
        <v>0</v>
      </c>
    </row>
    <row r="561" spans="1:29" ht="12.75">
      <c r="A561" s="40" t="s">
        <v>923</v>
      </c>
      <c r="B561" s="20" t="s">
        <v>904</v>
      </c>
      <c r="D561" s="92">
        <f t="shared" si="0"/>
        <v>80</v>
      </c>
      <c r="E561" s="11">
        <f t="shared" si="1"/>
        <v>1</v>
      </c>
      <c r="U561" s="32">
        <v>80</v>
      </c>
      <c r="AB561" s="11">
        <f t="shared" si="2"/>
        <v>0</v>
      </c>
      <c r="AC561" s="11">
        <f t="shared" si="3"/>
        <v>0</v>
      </c>
    </row>
    <row r="562" spans="1:29" ht="12.75">
      <c r="A562" s="18" t="s">
        <v>999</v>
      </c>
      <c r="B562" s="11" t="s">
        <v>512</v>
      </c>
      <c r="D562" s="92">
        <f t="shared" si="0"/>
        <v>70</v>
      </c>
      <c r="E562" s="11">
        <f t="shared" si="1"/>
        <v>2</v>
      </c>
      <c r="W562" s="32">
        <v>83</v>
      </c>
      <c r="X562" s="103">
        <v>57</v>
      </c>
      <c r="AB562" s="11">
        <f t="shared" si="2"/>
        <v>0</v>
      </c>
      <c r="AC562" s="11">
        <f t="shared" si="3"/>
        <v>0</v>
      </c>
    </row>
    <row r="563" spans="1:29" ht="12.75">
      <c r="A563" s="18" t="s">
        <v>723</v>
      </c>
      <c r="B563" s="11" t="s">
        <v>90</v>
      </c>
      <c r="D563" s="92">
        <f t="shared" si="0"/>
        <v>40</v>
      </c>
      <c r="E563" s="11">
        <f t="shared" si="1"/>
        <v>1</v>
      </c>
      <c r="R563" s="32">
        <v>40</v>
      </c>
      <c r="AB563" s="11">
        <f t="shared" si="2"/>
        <v>0</v>
      </c>
      <c r="AC563" s="11">
        <f t="shared" si="3"/>
        <v>0</v>
      </c>
    </row>
    <row r="564" spans="1:29" ht="12.75">
      <c r="A564" s="18" t="s">
        <v>328</v>
      </c>
      <c r="B564" s="11" t="s">
        <v>52</v>
      </c>
      <c r="D564" s="92">
        <f t="shared" si="0"/>
        <v>41.25</v>
      </c>
      <c r="E564" s="11">
        <f t="shared" si="1"/>
        <v>4</v>
      </c>
      <c r="L564" s="32">
        <v>33</v>
      </c>
      <c r="M564" s="103"/>
      <c r="N564" s="103">
        <v>72</v>
      </c>
      <c r="O564" s="103"/>
      <c r="P564" s="103">
        <v>50</v>
      </c>
      <c r="Q564" s="103"/>
      <c r="R564" s="103">
        <v>10</v>
      </c>
      <c r="AB564" s="11">
        <f t="shared" si="2"/>
        <v>0</v>
      </c>
      <c r="AC564" s="11">
        <f t="shared" si="3"/>
        <v>1</v>
      </c>
    </row>
    <row r="565" spans="1:29" ht="12.75">
      <c r="A565" s="14" t="s">
        <v>134</v>
      </c>
      <c r="B565" s="11" t="s">
        <v>44</v>
      </c>
      <c r="C565" s="6">
        <v>2</v>
      </c>
      <c r="D565" s="92">
        <f t="shared" si="0"/>
        <v>22.785714285714285</v>
      </c>
      <c r="E565" s="11">
        <f t="shared" si="1"/>
        <v>14</v>
      </c>
      <c r="H565" s="32">
        <v>17</v>
      </c>
      <c r="I565" s="103">
        <v>3</v>
      </c>
      <c r="J565" s="103">
        <v>12</v>
      </c>
      <c r="K565" s="103">
        <v>2</v>
      </c>
      <c r="L565" s="103">
        <v>15</v>
      </c>
      <c r="M565" s="103">
        <v>10</v>
      </c>
      <c r="N565" s="103">
        <v>64</v>
      </c>
      <c r="O565" s="103">
        <v>28</v>
      </c>
      <c r="P565" s="103">
        <v>11</v>
      </c>
      <c r="Q565" s="103">
        <v>22</v>
      </c>
      <c r="R565" s="103">
        <v>56</v>
      </c>
      <c r="S565" s="103">
        <v>46</v>
      </c>
      <c r="T565" s="103">
        <v>23</v>
      </c>
      <c r="U565" s="103">
        <v>10</v>
      </c>
      <c r="V565" s="103"/>
      <c r="AB565" s="11">
        <f t="shared" si="2"/>
        <v>2</v>
      </c>
      <c r="AC565" s="11">
        <f t="shared" si="3"/>
        <v>4</v>
      </c>
    </row>
    <row r="566" spans="1:29" ht="12.75">
      <c r="A566" s="40" t="s">
        <v>960</v>
      </c>
      <c r="B566" s="20" t="s">
        <v>50</v>
      </c>
      <c r="D566" s="92">
        <f t="shared" si="0"/>
        <v>58</v>
      </c>
      <c r="E566" s="11">
        <f t="shared" si="1"/>
        <v>1</v>
      </c>
      <c r="V566" s="32">
        <v>58</v>
      </c>
      <c r="AB566" s="11">
        <f t="shared" si="2"/>
        <v>0</v>
      </c>
      <c r="AC566" s="11">
        <f t="shared" si="3"/>
        <v>0</v>
      </c>
    </row>
    <row r="567" spans="1:29" ht="12.75">
      <c r="A567" s="18" t="s">
        <v>362</v>
      </c>
      <c r="B567" s="11" t="s">
        <v>39</v>
      </c>
      <c r="D567" s="92">
        <f t="shared" si="0"/>
        <v>90</v>
      </c>
      <c r="E567" s="11">
        <f t="shared" si="1"/>
        <v>1</v>
      </c>
      <c r="L567" s="32">
        <v>90</v>
      </c>
      <c r="AB567" s="11">
        <f t="shared" si="2"/>
        <v>0</v>
      </c>
      <c r="AC567" s="11">
        <f t="shared" si="3"/>
        <v>0</v>
      </c>
    </row>
    <row r="568" spans="1:29" ht="12.75">
      <c r="A568" s="18" t="s">
        <v>727</v>
      </c>
      <c r="B568" s="11" t="s">
        <v>87</v>
      </c>
      <c r="D568" s="92">
        <f t="shared" si="0"/>
        <v>75</v>
      </c>
      <c r="E568" s="11">
        <f t="shared" si="1"/>
        <v>3</v>
      </c>
      <c r="R568" s="32">
        <v>48</v>
      </c>
      <c r="S568" s="103"/>
      <c r="T568" s="103">
        <v>75</v>
      </c>
      <c r="U568" s="103"/>
      <c r="V568" s="103"/>
      <c r="W568" s="103"/>
      <c r="X568" s="103">
        <v>102</v>
      </c>
      <c r="AB568" s="11">
        <f t="shared" si="2"/>
        <v>0</v>
      </c>
      <c r="AC568" s="11">
        <f t="shared" si="3"/>
        <v>0</v>
      </c>
    </row>
    <row r="569" spans="1:29" ht="12.75">
      <c r="A569" s="18" t="s">
        <v>329</v>
      </c>
      <c r="B569" s="11" t="s">
        <v>31</v>
      </c>
      <c r="D569" s="92">
        <f t="shared" si="0"/>
        <v>65.5</v>
      </c>
      <c r="E569" s="11">
        <f t="shared" si="1"/>
        <v>2</v>
      </c>
      <c r="L569" s="32">
        <v>38</v>
      </c>
      <c r="M569" s="103"/>
      <c r="N569" s="103">
        <v>93</v>
      </c>
      <c r="AB569" s="11">
        <f t="shared" si="2"/>
        <v>0</v>
      </c>
      <c r="AC569" s="11">
        <f t="shared" si="3"/>
        <v>0</v>
      </c>
    </row>
    <row r="570" spans="1:29" ht="12.75">
      <c r="A570" s="40" t="s">
        <v>956</v>
      </c>
      <c r="B570" s="20" t="s">
        <v>96</v>
      </c>
      <c r="D570" s="92">
        <f t="shared" si="0"/>
        <v>41</v>
      </c>
      <c r="E570" s="11">
        <f t="shared" si="1"/>
        <v>1</v>
      </c>
      <c r="V570" s="32">
        <v>41</v>
      </c>
      <c r="AB570" s="11">
        <f t="shared" si="2"/>
        <v>0</v>
      </c>
      <c r="AC570" s="11">
        <f t="shared" si="3"/>
        <v>0</v>
      </c>
    </row>
    <row r="571" spans="1:29" ht="12.75">
      <c r="A571" s="18" t="s">
        <v>70</v>
      </c>
      <c r="B571" s="11" t="s">
        <v>48</v>
      </c>
      <c r="D571" s="92">
        <f t="shared" si="0"/>
        <v>42.666666666666664</v>
      </c>
      <c r="E571" s="11">
        <f t="shared" si="1"/>
        <v>3</v>
      </c>
      <c r="F571" s="92">
        <v>26</v>
      </c>
      <c r="G571" s="103">
        <v>29</v>
      </c>
      <c r="H571" s="103"/>
      <c r="I571" s="103"/>
      <c r="J571" s="103">
        <v>73</v>
      </c>
      <c r="AB571" s="11">
        <f t="shared" si="2"/>
        <v>0</v>
      </c>
      <c r="AC571" s="11">
        <f t="shared" si="3"/>
        <v>0</v>
      </c>
    </row>
    <row r="572" spans="1:29" ht="12.75">
      <c r="A572" s="40" t="s">
        <v>1250</v>
      </c>
      <c r="B572" s="4" t="s">
        <v>96</v>
      </c>
      <c r="D572" s="92">
        <f t="shared" si="0"/>
        <v>8</v>
      </c>
      <c r="E572" s="11">
        <f t="shared" si="1"/>
        <v>1</v>
      </c>
      <c r="AA572" s="102">
        <v>8</v>
      </c>
      <c r="AB572" s="11">
        <f t="shared" si="2"/>
        <v>0</v>
      </c>
      <c r="AC572" s="11">
        <f t="shared" si="3"/>
        <v>1</v>
      </c>
    </row>
    <row r="573" spans="1:29" ht="12.75">
      <c r="A573" s="38" t="s">
        <v>489</v>
      </c>
      <c r="B573" s="15" t="s">
        <v>96</v>
      </c>
      <c r="D573" s="92">
        <f t="shared" si="0"/>
        <v>98</v>
      </c>
      <c r="E573" s="11">
        <f t="shared" si="1"/>
        <v>1</v>
      </c>
      <c r="N573" s="32">
        <v>98</v>
      </c>
      <c r="AB573" s="11">
        <f t="shared" si="2"/>
        <v>0</v>
      </c>
      <c r="AC573" s="11">
        <f t="shared" si="3"/>
        <v>0</v>
      </c>
    </row>
    <row r="574" spans="1:29" ht="12.75">
      <c r="A574" s="18" t="s">
        <v>396</v>
      </c>
      <c r="B574" s="11" t="s">
        <v>130</v>
      </c>
      <c r="D574" s="92">
        <f t="shared" si="0"/>
        <v>21.142857142857142</v>
      </c>
      <c r="E574" s="11">
        <f t="shared" si="1"/>
        <v>7</v>
      </c>
      <c r="M574" s="32">
        <v>23</v>
      </c>
      <c r="N574" s="103">
        <v>21</v>
      </c>
      <c r="O574" s="103">
        <v>20</v>
      </c>
      <c r="P574" s="103">
        <v>7</v>
      </c>
      <c r="Q574" s="103">
        <v>37</v>
      </c>
      <c r="R574" s="103">
        <v>25</v>
      </c>
      <c r="S574" s="103"/>
      <c r="T574" s="103">
        <v>15</v>
      </c>
      <c r="AB574" s="11">
        <f t="shared" si="2"/>
        <v>0</v>
      </c>
      <c r="AC574" s="11">
        <f t="shared" si="3"/>
        <v>1</v>
      </c>
    </row>
    <row r="575" spans="1:29" ht="12.75">
      <c r="A575" s="18" t="s">
        <v>144</v>
      </c>
      <c r="B575" s="11" t="s">
        <v>130</v>
      </c>
      <c r="D575" s="92">
        <f t="shared" si="0"/>
        <v>32</v>
      </c>
      <c r="E575" s="11">
        <f t="shared" si="1"/>
        <v>1</v>
      </c>
      <c r="H575" s="32">
        <v>32</v>
      </c>
      <c r="AB575" s="11">
        <f t="shared" si="2"/>
        <v>0</v>
      </c>
      <c r="AC575" s="11">
        <f t="shared" si="3"/>
        <v>0</v>
      </c>
    </row>
    <row r="576" spans="1:29" ht="12.75">
      <c r="A576" s="18" t="s">
        <v>667</v>
      </c>
      <c r="B576" s="11" t="s">
        <v>28</v>
      </c>
      <c r="D576" s="92">
        <f t="shared" si="0"/>
        <v>42</v>
      </c>
      <c r="E576" s="11">
        <f t="shared" si="1"/>
        <v>2</v>
      </c>
      <c r="Q576" s="32">
        <v>45</v>
      </c>
      <c r="R576" s="103">
        <v>39</v>
      </c>
      <c r="AB576" s="11">
        <f t="shared" si="2"/>
        <v>0</v>
      </c>
      <c r="AC576" s="11">
        <f t="shared" si="3"/>
        <v>0</v>
      </c>
    </row>
    <row r="577" spans="1:29" ht="12.75">
      <c r="A577" s="18" t="s">
        <v>863</v>
      </c>
      <c r="B577" s="11" t="s">
        <v>593</v>
      </c>
      <c r="D577" s="92">
        <f t="shared" si="0"/>
        <v>65.33333333333333</v>
      </c>
      <c r="E577" s="11">
        <f t="shared" si="1"/>
        <v>3</v>
      </c>
      <c r="T577" s="32">
        <v>51</v>
      </c>
      <c r="Y577" s="103">
        <v>86</v>
      </c>
      <c r="AA577" s="102">
        <v>59</v>
      </c>
      <c r="AB577" s="11">
        <f t="shared" si="2"/>
        <v>0</v>
      </c>
      <c r="AC577" s="11">
        <f t="shared" si="3"/>
        <v>0</v>
      </c>
    </row>
    <row r="578" spans="1:29" ht="12.75">
      <c r="A578" s="18" t="s">
        <v>683</v>
      </c>
      <c r="B578" s="11" t="s">
        <v>203</v>
      </c>
      <c r="D578" s="92">
        <f t="shared" si="0"/>
        <v>73</v>
      </c>
      <c r="E578" s="11">
        <f t="shared" si="1"/>
        <v>1</v>
      </c>
      <c r="Q578" s="32">
        <v>73</v>
      </c>
      <c r="AB578" s="11">
        <f t="shared" si="2"/>
        <v>0</v>
      </c>
      <c r="AC578" s="11">
        <f t="shared" si="3"/>
        <v>0</v>
      </c>
    </row>
    <row r="579" spans="1:29" ht="12.75">
      <c r="A579" s="18" t="s">
        <v>1106</v>
      </c>
      <c r="B579" s="11" t="s">
        <v>28</v>
      </c>
      <c r="D579" s="92">
        <f t="shared" si="0"/>
        <v>20</v>
      </c>
      <c r="E579" s="11">
        <f t="shared" si="1"/>
        <v>2</v>
      </c>
      <c r="Y579" s="55">
        <v>10</v>
      </c>
      <c r="AA579" s="102">
        <v>30</v>
      </c>
      <c r="AB579" s="11">
        <f t="shared" si="2"/>
        <v>0</v>
      </c>
      <c r="AC579" s="11">
        <f t="shared" si="3"/>
        <v>1</v>
      </c>
    </row>
    <row r="580" spans="1:29" ht="12.75">
      <c r="A580" s="40" t="s">
        <v>1263</v>
      </c>
      <c r="B580" s="4" t="s">
        <v>28</v>
      </c>
      <c r="D580" s="92">
        <f t="shared" si="0"/>
        <v>41</v>
      </c>
      <c r="E580" s="11">
        <f t="shared" si="1"/>
        <v>1</v>
      </c>
      <c r="AA580" s="102">
        <v>41</v>
      </c>
      <c r="AB580" s="11">
        <f t="shared" si="2"/>
        <v>0</v>
      </c>
      <c r="AC580" s="11">
        <f t="shared" si="3"/>
        <v>0</v>
      </c>
    </row>
    <row r="581" spans="1:29" ht="12.75">
      <c r="A581" s="10" t="s">
        <v>85</v>
      </c>
      <c r="B581" s="20" t="s">
        <v>26</v>
      </c>
      <c r="C581" s="6">
        <v>1</v>
      </c>
      <c r="D581" s="92">
        <f t="shared" si="0"/>
        <v>4.75</v>
      </c>
      <c r="E581" s="11">
        <f t="shared" si="1"/>
        <v>4</v>
      </c>
      <c r="G581" s="110">
        <v>1</v>
      </c>
      <c r="H581" s="103">
        <v>7</v>
      </c>
      <c r="I581" s="103"/>
      <c r="J581" s="103">
        <v>4</v>
      </c>
      <c r="K581" s="103"/>
      <c r="L581" s="103">
        <v>7</v>
      </c>
      <c r="AB581" s="11">
        <f t="shared" si="2"/>
        <v>2</v>
      </c>
      <c r="AC581" s="11">
        <f t="shared" si="3"/>
        <v>4</v>
      </c>
    </row>
    <row r="582" spans="1:29" ht="12.75">
      <c r="A582" s="18" t="s">
        <v>74</v>
      </c>
      <c r="B582" s="11" t="s">
        <v>38</v>
      </c>
      <c r="D582" s="92">
        <f t="shared" si="0"/>
        <v>30</v>
      </c>
      <c r="E582" s="11">
        <f t="shared" si="1"/>
        <v>1</v>
      </c>
      <c r="F582" s="92">
        <v>30</v>
      </c>
      <c r="AB582" s="11">
        <f t="shared" si="2"/>
        <v>0</v>
      </c>
      <c r="AC582" s="11">
        <f t="shared" si="3"/>
        <v>0</v>
      </c>
    </row>
    <row r="583" spans="1:29" ht="12.75">
      <c r="A583" s="38" t="s">
        <v>463</v>
      </c>
      <c r="B583" s="15" t="s">
        <v>33</v>
      </c>
      <c r="D583" s="92">
        <f t="shared" si="0"/>
        <v>27.5</v>
      </c>
      <c r="E583" s="11">
        <f t="shared" si="1"/>
        <v>2</v>
      </c>
      <c r="N583" s="32">
        <v>50</v>
      </c>
      <c r="O583" s="103">
        <v>5</v>
      </c>
      <c r="AB583" s="11">
        <f t="shared" si="2"/>
        <v>1</v>
      </c>
      <c r="AC583" s="11">
        <f t="shared" si="3"/>
        <v>1</v>
      </c>
    </row>
    <row r="584" spans="1:29" ht="12.75">
      <c r="A584" s="18" t="s">
        <v>535</v>
      </c>
      <c r="B584" s="11" t="s">
        <v>90</v>
      </c>
      <c r="D584" s="92">
        <f t="shared" si="0"/>
        <v>56.42857142857143</v>
      </c>
      <c r="E584" s="11">
        <f t="shared" si="1"/>
        <v>7</v>
      </c>
      <c r="O584" s="32">
        <v>70</v>
      </c>
      <c r="P584" s="103"/>
      <c r="Q584" s="103">
        <v>61</v>
      </c>
      <c r="R584" s="103"/>
      <c r="S584" s="103">
        <v>50</v>
      </c>
      <c r="T584" s="103">
        <v>61</v>
      </c>
      <c r="U584" s="103">
        <v>39</v>
      </c>
      <c r="V584" s="103">
        <v>43</v>
      </c>
      <c r="W584" s="103"/>
      <c r="X584" s="103">
        <v>71</v>
      </c>
      <c r="AB584" s="11">
        <f t="shared" si="2"/>
        <v>0</v>
      </c>
      <c r="AC584" s="11">
        <f t="shared" si="3"/>
        <v>0</v>
      </c>
    </row>
    <row r="585" spans="1:29" ht="12.75">
      <c r="A585" s="18" t="s">
        <v>408</v>
      </c>
      <c r="B585" s="11" t="s">
        <v>128</v>
      </c>
      <c r="D585" s="92">
        <f t="shared" si="0"/>
        <v>74.5</v>
      </c>
      <c r="E585" s="11">
        <f t="shared" si="1"/>
        <v>2</v>
      </c>
      <c r="M585" s="32">
        <v>53</v>
      </c>
      <c r="N585" s="103"/>
      <c r="O585" s="103"/>
      <c r="P585" s="103"/>
      <c r="Q585" s="103"/>
      <c r="R585" s="103"/>
      <c r="S585" s="103"/>
      <c r="T585" s="103"/>
      <c r="U585" s="103"/>
      <c r="V585" s="103"/>
      <c r="W585" s="103">
        <v>96</v>
      </c>
      <c r="AB585" s="11">
        <f t="shared" si="2"/>
        <v>0</v>
      </c>
      <c r="AC585" s="11">
        <f t="shared" si="3"/>
        <v>0</v>
      </c>
    </row>
    <row r="586" spans="1:29" ht="12.75">
      <c r="A586" s="14" t="s">
        <v>390</v>
      </c>
      <c r="B586" s="11" t="s">
        <v>33</v>
      </c>
      <c r="C586" s="6">
        <v>5</v>
      </c>
      <c r="D586" s="92">
        <f t="shared" si="0"/>
        <v>6.533333333333333</v>
      </c>
      <c r="E586" s="11">
        <f t="shared" si="1"/>
        <v>15</v>
      </c>
      <c r="M586" s="32">
        <v>5</v>
      </c>
      <c r="N586" s="103">
        <v>11</v>
      </c>
      <c r="O586" s="103">
        <v>2</v>
      </c>
      <c r="P586" s="103">
        <v>6</v>
      </c>
      <c r="Q586" s="103">
        <v>4</v>
      </c>
      <c r="R586" s="103">
        <v>5</v>
      </c>
      <c r="S586" s="103">
        <v>2</v>
      </c>
      <c r="T586" s="103">
        <v>5</v>
      </c>
      <c r="U586" s="103">
        <v>2</v>
      </c>
      <c r="V586" s="103">
        <v>3</v>
      </c>
      <c r="W586" s="103">
        <v>25</v>
      </c>
      <c r="X586" s="103">
        <v>5</v>
      </c>
      <c r="Y586" s="103">
        <v>5</v>
      </c>
      <c r="Z586" s="112">
        <v>2</v>
      </c>
      <c r="AA586" s="102">
        <v>16</v>
      </c>
      <c r="AB586" s="11">
        <f t="shared" si="2"/>
        <v>11</v>
      </c>
      <c r="AC586" s="11">
        <f t="shared" si="3"/>
        <v>12</v>
      </c>
    </row>
    <row r="587" spans="1:29" ht="12.75">
      <c r="A587" s="38" t="s">
        <v>479</v>
      </c>
      <c r="B587" s="15" t="s">
        <v>39</v>
      </c>
      <c r="D587" s="92">
        <f t="shared" si="0"/>
        <v>82</v>
      </c>
      <c r="E587" s="11">
        <f t="shared" si="1"/>
        <v>1</v>
      </c>
      <c r="N587" s="32">
        <v>82</v>
      </c>
      <c r="AB587" s="11">
        <f t="shared" si="2"/>
        <v>0</v>
      </c>
      <c r="AC587" s="11">
        <f t="shared" si="3"/>
        <v>0</v>
      </c>
    </row>
    <row r="588" spans="1:29" ht="12.75">
      <c r="A588" s="18" t="s">
        <v>406</v>
      </c>
      <c r="B588" s="11" t="s">
        <v>128</v>
      </c>
      <c r="D588" s="92">
        <f t="shared" si="0"/>
        <v>48</v>
      </c>
      <c r="E588" s="11">
        <f t="shared" si="1"/>
        <v>1</v>
      </c>
      <c r="M588" s="32">
        <v>48</v>
      </c>
      <c r="AB588" s="11">
        <f t="shared" si="2"/>
        <v>0</v>
      </c>
      <c r="AC588" s="11">
        <f t="shared" si="3"/>
        <v>0</v>
      </c>
    </row>
    <row r="589" spans="1:29" ht="12.75">
      <c r="A589" s="18" t="s">
        <v>1131</v>
      </c>
      <c r="B589" s="11" t="s">
        <v>90</v>
      </c>
      <c r="D589" s="92">
        <f t="shared" si="0"/>
        <v>44.333333333333336</v>
      </c>
      <c r="E589" s="11">
        <f t="shared" si="1"/>
        <v>3</v>
      </c>
      <c r="Y589" s="32">
        <v>79</v>
      </c>
      <c r="Z589" s="102">
        <v>27</v>
      </c>
      <c r="AA589" s="102">
        <v>27</v>
      </c>
      <c r="AB589" s="11">
        <f t="shared" si="2"/>
        <v>0</v>
      </c>
      <c r="AC589" s="11">
        <f t="shared" si="3"/>
        <v>0</v>
      </c>
    </row>
    <row r="590" spans="1:29" ht="12.75">
      <c r="A590" s="18" t="s">
        <v>522</v>
      </c>
      <c r="B590" s="11" t="s">
        <v>38</v>
      </c>
      <c r="D590" s="92">
        <f t="shared" si="0"/>
        <v>43</v>
      </c>
      <c r="E590" s="11">
        <f t="shared" si="1"/>
        <v>1</v>
      </c>
      <c r="O590" s="32">
        <v>43</v>
      </c>
      <c r="AB590" s="11">
        <f t="shared" si="2"/>
        <v>0</v>
      </c>
      <c r="AC590" s="11">
        <f t="shared" si="3"/>
        <v>0</v>
      </c>
    </row>
    <row r="591" spans="1:29" ht="12.75">
      <c r="A591" s="18" t="s">
        <v>234</v>
      </c>
      <c r="B591" s="11" t="s">
        <v>201</v>
      </c>
      <c r="D591" s="92">
        <f t="shared" si="0"/>
        <v>67.2</v>
      </c>
      <c r="E591" s="11">
        <f t="shared" si="1"/>
        <v>5</v>
      </c>
      <c r="J591" s="32">
        <v>69</v>
      </c>
      <c r="K591" s="103">
        <v>35</v>
      </c>
      <c r="L591" s="103"/>
      <c r="M591" s="103"/>
      <c r="N591" s="103">
        <v>58</v>
      </c>
      <c r="O591" s="103">
        <v>96</v>
      </c>
      <c r="P591" s="103">
        <v>78</v>
      </c>
      <c r="AB591" s="11">
        <f t="shared" si="2"/>
        <v>0</v>
      </c>
      <c r="AC591" s="11">
        <f t="shared" si="3"/>
        <v>0</v>
      </c>
    </row>
    <row r="592" spans="1:29" ht="12.75">
      <c r="A592" s="40" t="s">
        <v>1035</v>
      </c>
      <c r="B592" s="20" t="s">
        <v>44</v>
      </c>
      <c r="D592" s="92">
        <f t="shared" si="0"/>
        <v>8</v>
      </c>
      <c r="E592" s="11">
        <f t="shared" si="1"/>
        <v>4</v>
      </c>
      <c r="X592" s="32">
        <v>4</v>
      </c>
      <c r="Y592" s="103">
        <v>6</v>
      </c>
      <c r="Z592" s="102">
        <v>18</v>
      </c>
      <c r="AA592" s="102">
        <v>4</v>
      </c>
      <c r="AB592" s="11">
        <f t="shared" si="2"/>
        <v>2</v>
      </c>
      <c r="AC592" s="11">
        <f t="shared" si="3"/>
        <v>3</v>
      </c>
    </row>
    <row r="593" spans="1:29" ht="12.75">
      <c r="A593" s="18" t="s">
        <v>66</v>
      </c>
      <c r="B593" s="11" t="s">
        <v>42</v>
      </c>
      <c r="D593" s="92">
        <f t="shared" si="0"/>
        <v>43</v>
      </c>
      <c r="E593" s="11">
        <f t="shared" si="1"/>
        <v>4</v>
      </c>
      <c r="F593" s="92">
        <v>22</v>
      </c>
      <c r="G593" s="103"/>
      <c r="H593" s="103">
        <v>43</v>
      </c>
      <c r="I593" s="103"/>
      <c r="J593" s="103">
        <v>51</v>
      </c>
      <c r="K593" s="103">
        <v>56</v>
      </c>
      <c r="AB593" s="11">
        <f t="shared" si="2"/>
        <v>0</v>
      </c>
      <c r="AC593" s="11">
        <f t="shared" si="3"/>
        <v>0</v>
      </c>
    </row>
    <row r="594" spans="1:29" ht="12.75">
      <c r="A594" s="17" t="s">
        <v>123</v>
      </c>
      <c r="B594" s="20" t="s">
        <v>26</v>
      </c>
      <c r="C594" s="6">
        <v>1</v>
      </c>
      <c r="D594" s="92">
        <f t="shared" si="0"/>
        <v>3</v>
      </c>
      <c r="E594" s="11">
        <f t="shared" si="1"/>
        <v>1</v>
      </c>
      <c r="H594" s="105">
        <v>3</v>
      </c>
      <c r="AB594" s="11">
        <f t="shared" si="2"/>
        <v>1</v>
      </c>
      <c r="AC594" s="11">
        <f t="shared" si="3"/>
        <v>1</v>
      </c>
    </row>
    <row r="595" spans="1:29" ht="12.75">
      <c r="A595" s="18" t="s">
        <v>75</v>
      </c>
      <c r="B595" s="11" t="s">
        <v>50</v>
      </c>
      <c r="D595" s="92">
        <f t="shared" si="0"/>
        <v>31</v>
      </c>
      <c r="E595" s="11">
        <f t="shared" si="1"/>
        <v>1</v>
      </c>
      <c r="F595" s="92">
        <v>31</v>
      </c>
      <c r="AB595" s="11">
        <f t="shared" si="2"/>
        <v>0</v>
      </c>
      <c r="AC595" s="11">
        <f t="shared" si="3"/>
        <v>0</v>
      </c>
    </row>
    <row r="596" spans="1:29" ht="12.75">
      <c r="A596" s="40" t="s">
        <v>1251</v>
      </c>
      <c r="B596" s="4" t="s">
        <v>44</v>
      </c>
      <c r="D596" s="92">
        <f t="shared" si="0"/>
        <v>12</v>
      </c>
      <c r="E596" s="11">
        <f t="shared" si="1"/>
        <v>1</v>
      </c>
      <c r="AA596" s="102">
        <v>12</v>
      </c>
      <c r="AB596" s="11">
        <f t="shared" si="2"/>
        <v>0</v>
      </c>
      <c r="AC596" s="11">
        <f t="shared" si="3"/>
        <v>0</v>
      </c>
    </row>
    <row r="597" spans="1:29" ht="12.75">
      <c r="A597" s="38" t="s">
        <v>475</v>
      </c>
      <c r="B597" s="15" t="s">
        <v>96</v>
      </c>
      <c r="D597" s="92">
        <f t="shared" si="0"/>
        <v>75</v>
      </c>
      <c r="E597" s="11">
        <f t="shared" si="1"/>
        <v>1</v>
      </c>
      <c r="N597" s="32">
        <v>75</v>
      </c>
      <c r="AB597" s="11">
        <f t="shared" si="2"/>
        <v>0</v>
      </c>
      <c r="AC597" s="11">
        <f t="shared" si="3"/>
        <v>0</v>
      </c>
    </row>
    <row r="598" spans="1:29" ht="12.75">
      <c r="A598" s="18" t="s">
        <v>150</v>
      </c>
      <c r="B598" s="11" t="s">
        <v>26</v>
      </c>
      <c r="D598" s="92">
        <f t="shared" si="0"/>
        <v>44</v>
      </c>
      <c r="E598" s="11">
        <f t="shared" si="1"/>
        <v>1</v>
      </c>
      <c r="H598" s="32">
        <v>44</v>
      </c>
      <c r="AB598" s="11">
        <f t="shared" si="2"/>
        <v>0</v>
      </c>
      <c r="AC598" s="11">
        <f t="shared" si="3"/>
        <v>0</v>
      </c>
    </row>
    <row r="599" spans="1:29" ht="12.75">
      <c r="A599" s="40" t="s">
        <v>901</v>
      </c>
      <c r="B599" s="20" t="s">
        <v>96</v>
      </c>
      <c r="D599" s="92">
        <f t="shared" si="0"/>
        <v>49</v>
      </c>
      <c r="E599" s="11">
        <f t="shared" si="1"/>
        <v>2</v>
      </c>
      <c r="U599" s="32">
        <v>12</v>
      </c>
      <c r="V599" s="103"/>
      <c r="W599" s="103"/>
      <c r="X599" s="103">
        <v>86</v>
      </c>
      <c r="AB599" s="11">
        <f t="shared" si="2"/>
        <v>0</v>
      </c>
      <c r="AC599" s="11">
        <f t="shared" si="3"/>
        <v>0</v>
      </c>
    </row>
    <row r="600" spans="1:29" ht="12.75">
      <c r="A600" s="18" t="s">
        <v>761</v>
      </c>
      <c r="B600" s="11" t="s">
        <v>721</v>
      </c>
      <c r="D600" s="92">
        <f t="shared" si="0"/>
        <v>105</v>
      </c>
      <c r="E600" s="11">
        <f t="shared" si="1"/>
        <v>1</v>
      </c>
      <c r="R600" s="32">
        <v>105</v>
      </c>
      <c r="AB600" s="11">
        <f t="shared" si="2"/>
        <v>0</v>
      </c>
      <c r="AC600" s="11">
        <f t="shared" si="3"/>
        <v>0</v>
      </c>
    </row>
    <row r="601" spans="1:29" ht="12.75">
      <c r="A601" s="18" t="s">
        <v>883</v>
      </c>
      <c r="B601" s="11" t="s">
        <v>721</v>
      </c>
      <c r="D601" s="92">
        <f t="shared" si="0"/>
        <v>79.33333333333333</v>
      </c>
      <c r="E601" s="11">
        <f t="shared" si="1"/>
        <v>3</v>
      </c>
      <c r="T601" s="32">
        <v>93</v>
      </c>
      <c r="U601" s="103"/>
      <c r="V601" s="103">
        <v>62</v>
      </c>
      <c r="AA601" s="102">
        <v>83</v>
      </c>
      <c r="AB601" s="11">
        <f t="shared" si="2"/>
        <v>0</v>
      </c>
      <c r="AC601" s="11">
        <f t="shared" si="3"/>
        <v>0</v>
      </c>
    </row>
    <row r="602" spans="1:29" ht="12.75">
      <c r="A602" s="18" t="s">
        <v>740</v>
      </c>
      <c r="B602" s="11" t="s">
        <v>591</v>
      </c>
      <c r="D602" s="92">
        <f t="shared" si="0"/>
        <v>73</v>
      </c>
      <c r="E602" s="11">
        <f t="shared" si="1"/>
        <v>1</v>
      </c>
      <c r="R602" s="32">
        <v>73</v>
      </c>
      <c r="AB602" s="11">
        <f t="shared" si="2"/>
        <v>0</v>
      </c>
      <c r="AC602" s="11">
        <f t="shared" si="3"/>
        <v>0</v>
      </c>
    </row>
    <row r="603" spans="1:29" ht="12.75">
      <c r="A603" s="18" t="s">
        <v>874</v>
      </c>
      <c r="B603" s="11" t="s">
        <v>512</v>
      </c>
      <c r="D603" s="92">
        <f t="shared" si="0"/>
        <v>73</v>
      </c>
      <c r="E603" s="11">
        <f t="shared" si="1"/>
        <v>1</v>
      </c>
      <c r="T603" s="32">
        <v>73</v>
      </c>
      <c r="AB603" s="11">
        <f t="shared" si="2"/>
        <v>0</v>
      </c>
      <c r="AC603" s="11">
        <f t="shared" si="3"/>
        <v>0</v>
      </c>
    </row>
    <row r="604" spans="1:29" ht="12.75">
      <c r="A604" s="18" t="s">
        <v>71</v>
      </c>
      <c r="B604" s="11" t="s">
        <v>39</v>
      </c>
      <c r="D604" s="92">
        <f t="shared" si="0"/>
        <v>27</v>
      </c>
      <c r="E604" s="11">
        <f t="shared" si="1"/>
        <v>1</v>
      </c>
      <c r="F604" s="92">
        <v>27</v>
      </c>
      <c r="AB604" s="11">
        <f t="shared" si="2"/>
        <v>0</v>
      </c>
      <c r="AC604" s="11">
        <f t="shared" si="3"/>
        <v>0</v>
      </c>
    </row>
    <row r="605" spans="1:29" ht="12.75">
      <c r="A605" s="38" t="s">
        <v>445</v>
      </c>
      <c r="B605" s="15" t="s">
        <v>26</v>
      </c>
      <c r="D605" s="92">
        <f t="shared" si="0"/>
        <v>14</v>
      </c>
      <c r="E605" s="11">
        <f t="shared" si="1"/>
        <v>1</v>
      </c>
      <c r="N605" s="32">
        <v>14</v>
      </c>
      <c r="AB605" s="11">
        <f t="shared" si="2"/>
        <v>0</v>
      </c>
      <c r="AC605" s="11">
        <f t="shared" si="3"/>
        <v>0</v>
      </c>
    </row>
    <row r="606" spans="1:29" ht="12.75">
      <c r="A606" s="18" t="s">
        <v>287</v>
      </c>
      <c r="B606" s="11" t="s">
        <v>96</v>
      </c>
      <c r="D606" s="92">
        <f t="shared" si="0"/>
        <v>53</v>
      </c>
      <c r="E606" s="11">
        <f t="shared" si="1"/>
        <v>1</v>
      </c>
      <c r="K606" s="32">
        <v>53</v>
      </c>
      <c r="AB606" s="11">
        <f t="shared" si="2"/>
        <v>0</v>
      </c>
      <c r="AC606" s="11">
        <f t="shared" si="3"/>
        <v>0</v>
      </c>
    </row>
    <row r="607" spans="1:29" ht="12.75">
      <c r="A607" s="18" t="s">
        <v>335</v>
      </c>
      <c r="B607" s="11" t="s">
        <v>28</v>
      </c>
      <c r="D607" s="92">
        <f t="shared" si="0"/>
        <v>73</v>
      </c>
      <c r="E607" s="11">
        <f t="shared" si="1"/>
        <v>2</v>
      </c>
      <c r="L607" s="32">
        <v>49</v>
      </c>
      <c r="M607" s="103"/>
      <c r="N607" s="103">
        <v>97</v>
      </c>
      <c r="AB607" s="11">
        <f t="shared" si="2"/>
        <v>0</v>
      </c>
      <c r="AC607" s="11">
        <f t="shared" si="3"/>
        <v>0</v>
      </c>
    </row>
    <row r="608" spans="1:29" ht="12.75">
      <c r="A608" s="18" t="s">
        <v>1125</v>
      </c>
      <c r="B608" s="11" t="s">
        <v>33</v>
      </c>
      <c r="D608" s="92">
        <f t="shared" si="0"/>
        <v>51.5</v>
      </c>
      <c r="E608" s="11">
        <f t="shared" si="1"/>
        <v>2</v>
      </c>
      <c r="Y608" s="32">
        <v>68</v>
      </c>
      <c r="Z608" s="102">
        <v>35</v>
      </c>
      <c r="AB608" s="11">
        <f t="shared" si="2"/>
        <v>0</v>
      </c>
      <c r="AC608" s="11">
        <f t="shared" si="3"/>
        <v>0</v>
      </c>
    </row>
    <row r="609" spans="1:29" ht="12.75">
      <c r="A609" s="18" t="s">
        <v>54</v>
      </c>
      <c r="B609" s="11" t="s">
        <v>33</v>
      </c>
      <c r="D609" s="92">
        <f t="shared" si="0"/>
        <v>22.333333333333332</v>
      </c>
      <c r="E609" s="11">
        <f t="shared" si="1"/>
        <v>3</v>
      </c>
      <c r="F609" s="92">
        <v>16</v>
      </c>
      <c r="G609" s="103">
        <v>16</v>
      </c>
      <c r="H609" s="103">
        <v>35</v>
      </c>
      <c r="AB609" s="11">
        <f t="shared" si="2"/>
        <v>0</v>
      </c>
      <c r="AC609" s="11">
        <f t="shared" si="3"/>
        <v>0</v>
      </c>
    </row>
    <row r="610" spans="1:29" ht="12.75">
      <c r="A610" s="18" t="s">
        <v>109</v>
      </c>
      <c r="B610" s="11" t="s">
        <v>30</v>
      </c>
      <c r="D610" s="92">
        <f t="shared" si="0"/>
        <v>31</v>
      </c>
      <c r="E610" s="11">
        <f t="shared" si="1"/>
        <v>1</v>
      </c>
      <c r="G610" s="32">
        <v>31</v>
      </c>
      <c r="AB610" s="11">
        <f t="shared" si="2"/>
        <v>0</v>
      </c>
      <c r="AC610" s="11">
        <f t="shared" si="3"/>
        <v>0</v>
      </c>
    </row>
    <row r="611" spans="1:29" ht="12.75">
      <c r="A611" s="40" t="s">
        <v>979</v>
      </c>
      <c r="B611" s="20" t="s">
        <v>201</v>
      </c>
      <c r="D611" s="92">
        <f t="shared" si="0"/>
        <v>39.8</v>
      </c>
      <c r="E611" s="11">
        <f t="shared" si="1"/>
        <v>5</v>
      </c>
      <c r="W611" s="32">
        <v>24</v>
      </c>
      <c r="X611" s="103">
        <v>24</v>
      </c>
      <c r="Y611" s="103">
        <v>44</v>
      </c>
      <c r="Z611" s="102">
        <v>23</v>
      </c>
      <c r="AA611" s="102">
        <v>84</v>
      </c>
      <c r="AB611" s="11">
        <f t="shared" si="2"/>
        <v>0</v>
      </c>
      <c r="AC611" s="11">
        <f t="shared" si="3"/>
        <v>0</v>
      </c>
    </row>
    <row r="612" spans="1:29" ht="12.75">
      <c r="A612" s="40" t="s">
        <v>988</v>
      </c>
      <c r="B612" s="20" t="s">
        <v>90</v>
      </c>
      <c r="D612" s="92">
        <f t="shared" si="0"/>
        <v>42.5</v>
      </c>
      <c r="E612" s="11">
        <f t="shared" si="1"/>
        <v>4</v>
      </c>
      <c r="W612" s="32">
        <v>46</v>
      </c>
      <c r="X612" s="103">
        <v>36</v>
      </c>
      <c r="Z612" s="102">
        <v>37</v>
      </c>
      <c r="AA612" s="102">
        <v>51</v>
      </c>
      <c r="AB612" s="11">
        <f t="shared" si="2"/>
        <v>0</v>
      </c>
      <c r="AC612" s="11">
        <f t="shared" si="3"/>
        <v>0</v>
      </c>
    </row>
    <row r="613" spans="1:29" ht="12.75">
      <c r="A613" s="18" t="s">
        <v>886</v>
      </c>
      <c r="B613" s="11" t="s">
        <v>266</v>
      </c>
      <c r="D613" s="92">
        <f t="shared" si="0"/>
        <v>99</v>
      </c>
      <c r="E613" s="11">
        <f t="shared" si="1"/>
        <v>1</v>
      </c>
      <c r="T613" s="32">
        <v>99</v>
      </c>
      <c r="AB613" s="11">
        <f t="shared" si="2"/>
        <v>0</v>
      </c>
      <c r="AC613" s="11">
        <f t="shared" si="3"/>
        <v>0</v>
      </c>
    </row>
    <row r="614" spans="1:29" ht="12.75">
      <c r="A614" s="18" t="s">
        <v>1059</v>
      </c>
      <c r="B614" s="11" t="s">
        <v>513</v>
      </c>
      <c r="D614" s="92">
        <f t="shared" si="0"/>
        <v>86.5</v>
      </c>
      <c r="E614" s="11">
        <f t="shared" si="1"/>
        <v>2</v>
      </c>
      <c r="X614" s="32">
        <v>93</v>
      </c>
      <c r="Y614" s="103">
        <v>80</v>
      </c>
      <c r="AB614" s="11">
        <f t="shared" si="2"/>
        <v>0</v>
      </c>
      <c r="AC614" s="11">
        <f t="shared" si="3"/>
        <v>0</v>
      </c>
    </row>
    <row r="615" spans="1:29" ht="12.75">
      <c r="A615" s="18" t="s">
        <v>834</v>
      </c>
      <c r="B615" s="11" t="s">
        <v>591</v>
      </c>
      <c r="D615" s="92">
        <f t="shared" si="0"/>
        <v>70.5</v>
      </c>
      <c r="E615" s="11">
        <f t="shared" si="1"/>
        <v>2</v>
      </c>
      <c r="S615" s="32">
        <v>69</v>
      </c>
      <c r="T615" s="103">
        <v>72</v>
      </c>
      <c r="AB615" s="11">
        <f t="shared" si="2"/>
        <v>0</v>
      </c>
      <c r="AC615" s="11">
        <f t="shared" si="3"/>
        <v>0</v>
      </c>
    </row>
    <row r="616" spans="1:29" ht="12.75">
      <c r="A616" s="18" t="s">
        <v>690</v>
      </c>
      <c r="B616" s="11" t="s">
        <v>38</v>
      </c>
      <c r="D616" s="92">
        <f t="shared" si="0"/>
        <v>82</v>
      </c>
      <c r="E616" s="11">
        <f t="shared" si="1"/>
        <v>1</v>
      </c>
      <c r="Q616" s="32">
        <v>82</v>
      </c>
      <c r="AB616" s="11">
        <f t="shared" si="2"/>
        <v>0</v>
      </c>
      <c r="AC616" s="11">
        <f t="shared" si="3"/>
        <v>0</v>
      </c>
    </row>
    <row r="617" spans="1:29" ht="12.75">
      <c r="A617" s="18" t="s">
        <v>331</v>
      </c>
      <c r="B617" s="11" t="s">
        <v>39</v>
      </c>
      <c r="D617" s="92">
        <f t="shared" si="0"/>
        <v>42</v>
      </c>
      <c r="E617" s="11">
        <f t="shared" si="1"/>
        <v>1</v>
      </c>
      <c r="L617" s="32">
        <v>42</v>
      </c>
      <c r="AB617" s="11">
        <f t="shared" si="2"/>
        <v>0</v>
      </c>
      <c r="AC617" s="11">
        <f t="shared" si="3"/>
        <v>0</v>
      </c>
    </row>
    <row r="618" spans="1:29" ht="12.75">
      <c r="A618" s="18" t="s">
        <v>342</v>
      </c>
      <c r="B618" s="11" t="s">
        <v>28</v>
      </c>
      <c r="D618" s="92">
        <f t="shared" si="0"/>
        <v>59</v>
      </c>
      <c r="E618" s="11">
        <f t="shared" si="1"/>
        <v>1</v>
      </c>
      <c r="L618" s="32">
        <v>59</v>
      </c>
      <c r="AB618" s="11">
        <f t="shared" si="2"/>
        <v>0</v>
      </c>
      <c r="AC618" s="11">
        <f t="shared" si="3"/>
        <v>0</v>
      </c>
    </row>
    <row r="619" spans="1:29" ht="12.75">
      <c r="A619" s="18" t="s">
        <v>152</v>
      </c>
      <c r="B619" s="20" t="s">
        <v>904</v>
      </c>
      <c r="D619" s="92">
        <f t="shared" si="0"/>
        <v>46</v>
      </c>
      <c r="E619" s="11">
        <f t="shared" si="1"/>
        <v>1</v>
      </c>
      <c r="H619" s="32">
        <v>46</v>
      </c>
      <c r="AB619" s="11">
        <f t="shared" si="2"/>
        <v>0</v>
      </c>
      <c r="AC619" s="11">
        <f t="shared" si="3"/>
        <v>0</v>
      </c>
    </row>
    <row r="620" spans="1:29" ht="12.75">
      <c r="A620" s="18" t="s">
        <v>760</v>
      </c>
      <c r="B620" s="11" t="s">
        <v>721</v>
      </c>
      <c r="D620" s="92">
        <f t="shared" si="0"/>
        <v>104</v>
      </c>
      <c r="E620" s="11">
        <f t="shared" si="1"/>
        <v>1</v>
      </c>
      <c r="R620" s="32">
        <v>104</v>
      </c>
      <c r="AB620" s="11">
        <f t="shared" si="2"/>
        <v>0</v>
      </c>
      <c r="AC620" s="11">
        <f t="shared" si="3"/>
        <v>0</v>
      </c>
    </row>
    <row r="621" spans="1:29" ht="12.75">
      <c r="A621" s="18" t="s">
        <v>317</v>
      </c>
      <c r="B621" s="11" t="s">
        <v>46</v>
      </c>
      <c r="D621" s="92">
        <f t="shared" si="0"/>
        <v>31.8</v>
      </c>
      <c r="E621" s="11">
        <f t="shared" si="1"/>
        <v>5</v>
      </c>
      <c r="L621" s="32">
        <v>16</v>
      </c>
      <c r="M621" s="103"/>
      <c r="N621" s="103"/>
      <c r="O621" s="103"/>
      <c r="P621" s="103">
        <v>43</v>
      </c>
      <c r="Q621" s="103">
        <v>24</v>
      </c>
      <c r="R621" s="103"/>
      <c r="S621" s="103">
        <v>34</v>
      </c>
      <c r="T621" s="103">
        <v>42</v>
      </c>
      <c r="AB621" s="11">
        <f t="shared" si="2"/>
        <v>0</v>
      </c>
      <c r="AC621" s="11">
        <f t="shared" si="3"/>
        <v>0</v>
      </c>
    </row>
    <row r="622" spans="1:29" ht="12.75">
      <c r="A622" s="18" t="s">
        <v>530</v>
      </c>
      <c r="B622" s="11" t="s">
        <v>512</v>
      </c>
      <c r="D622" s="92">
        <f t="shared" si="0"/>
        <v>44.5</v>
      </c>
      <c r="E622" s="11">
        <f t="shared" si="1"/>
        <v>10</v>
      </c>
      <c r="O622" s="32">
        <v>65</v>
      </c>
      <c r="P622" s="103">
        <v>32</v>
      </c>
      <c r="Q622" s="103"/>
      <c r="R622" s="103">
        <v>60</v>
      </c>
      <c r="S622" s="103">
        <v>20</v>
      </c>
      <c r="T622" s="103">
        <v>40</v>
      </c>
      <c r="U622" s="103">
        <v>52</v>
      </c>
      <c r="V622" s="103">
        <v>25</v>
      </c>
      <c r="W622" s="103">
        <v>32</v>
      </c>
      <c r="X622" s="103">
        <v>65</v>
      </c>
      <c r="Y622" s="103">
        <v>54</v>
      </c>
      <c r="AB622" s="11">
        <f t="shared" si="2"/>
        <v>0</v>
      </c>
      <c r="AC622" s="11">
        <f t="shared" si="3"/>
        <v>0</v>
      </c>
    </row>
    <row r="623" spans="1:29" ht="12.75">
      <c r="A623" s="18" t="s">
        <v>589</v>
      </c>
      <c r="B623" s="11" t="s">
        <v>31</v>
      </c>
      <c r="D623" s="92">
        <f t="shared" si="0"/>
        <v>23</v>
      </c>
      <c r="E623" s="11">
        <f t="shared" si="1"/>
        <v>2</v>
      </c>
      <c r="P623" s="32">
        <v>27</v>
      </c>
      <c r="Q623" s="103"/>
      <c r="R623" s="103"/>
      <c r="S623" s="103"/>
      <c r="T623" s="103">
        <v>19</v>
      </c>
      <c r="AB623" s="11">
        <f t="shared" si="2"/>
        <v>0</v>
      </c>
      <c r="AC623" s="11">
        <f t="shared" si="3"/>
        <v>0</v>
      </c>
    </row>
    <row r="624" spans="1:29" ht="12.75">
      <c r="A624" t="s">
        <v>607</v>
      </c>
      <c r="B624" s="11" t="s">
        <v>31</v>
      </c>
      <c r="D624" s="92">
        <f t="shared" si="0"/>
        <v>56.666666666666664</v>
      </c>
      <c r="E624" s="11">
        <f t="shared" si="1"/>
        <v>3</v>
      </c>
      <c r="P624" s="32">
        <v>65</v>
      </c>
      <c r="Q624" s="103">
        <v>38</v>
      </c>
      <c r="R624" s="103"/>
      <c r="S624" s="103"/>
      <c r="T624" s="103">
        <v>67</v>
      </c>
      <c r="U624" s="103"/>
      <c r="V624" s="103"/>
      <c r="W624" s="103"/>
      <c r="AB624" s="11">
        <f t="shared" si="2"/>
        <v>0</v>
      </c>
      <c r="AC624" s="11">
        <f t="shared" si="3"/>
        <v>0</v>
      </c>
    </row>
    <row r="625" spans="1:29" ht="12.75">
      <c r="A625" s="18" t="s">
        <v>997</v>
      </c>
      <c r="B625" s="11" t="s">
        <v>28</v>
      </c>
      <c r="D625" s="92">
        <f t="shared" si="0"/>
        <v>72</v>
      </c>
      <c r="E625" s="11">
        <f t="shared" si="1"/>
        <v>1</v>
      </c>
      <c r="W625" s="32">
        <v>72</v>
      </c>
      <c r="AB625" s="11">
        <f t="shared" si="2"/>
        <v>0</v>
      </c>
      <c r="AC625" s="11">
        <f t="shared" si="3"/>
        <v>0</v>
      </c>
    </row>
    <row r="626" spans="1:29" ht="12.75">
      <c r="A626" s="18" t="s">
        <v>1073</v>
      </c>
      <c r="B626" s="11" t="s">
        <v>1037</v>
      </c>
      <c r="D626" s="92">
        <f t="shared" si="0"/>
        <v>116</v>
      </c>
      <c r="E626" s="11">
        <f t="shared" si="1"/>
        <v>1</v>
      </c>
      <c r="X626" s="32">
        <v>116</v>
      </c>
      <c r="AB626" s="11">
        <f t="shared" si="2"/>
        <v>0</v>
      </c>
      <c r="AC626" s="11">
        <f t="shared" si="3"/>
        <v>0</v>
      </c>
    </row>
    <row r="627" spans="1:29" ht="12.75">
      <c r="A627" s="18" t="s">
        <v>93</v>
      </c>
      <c r="B627" s="11" t="s">
        <v>30</v>
      </c>
      <c r="D627" s="92">
        <f t="shared" si="0"/>
        <v>10</v>
      </c>
      <c r="E627" s="11">
        <f t="shared" si="1"/>
        <v>1</v>
      </c>
      <c r="G627" s="32">
        <v>10</v>
      </c>
      <c r="AB627" s="11">
        <f t="shared" si="2"/>
        <v>0</v>
      </c>
      <c r="AC627" s="11">
        <f t="shared" si="3"/>
        <v>1</v>
      </c>
    </row>
    <row r="628" spans="1:29" ht="12.75">
      <c r="A628" s="18" t="s">
        <v>859</v>
      </c>
      <c r="B628" s="11" t="s">
        <v>513</v>
      </c>
      <c r="D628" s="92">
        <f t="shared" si="0"/>
        <v>36</v>
      </c>
      <c r="E628" s="11">
        <f t="shared" si="1"/>
        <v>1</v>
      </c>
      <c r="T628" s="32">
        <v>36</v>
      </c>
      <c r="AB628" s="11">
        <f t="shared" si="2"/>
        <v>0</v>
      </c>
      <c r="AC628" s="11">
        <f t="shared" si="3"/>
        <v>0</v>
      </c>
    </row>
    <row r="629" spans="1:29" ht="12.75">
      <c r="A629" s="18" t="s">
        <v>821</v>
      </c>
      <c r="B629" s="11" t="s">
        <v>38</v>
      </c>
      <c r="D629" s="92">
        <f t="shared" si="0"/>
        <v>32</v>
      </c>
      <c r="E629" s="11">
        <f t="shared" si="1"/>
        <v>1</v>
      </c>
      <c r="S629" s="32">
        <v>32</v>
      </c>
      <c r="AB629" s="11">
        <f t="shared" si="2"/>
        <v>0</v>
      </c>
      <c r="AC629" s="11">
        <f t="shared" si="3"/>
        <v>0</v>
      </c>
    </row>
    <row r="630" spans="1:29" ht="12.75">
      <c r="A630" s="18" t="s">
        <v>675</v>
      </c>
      <c r="B630" s="11" t="s">
        <v>584</v>
      </c>
      <c r="D630" s="92">
        <f t="shared" si="0"/>
        <v>68</v>
      </c>
      <c r="E630" s="11">
        <f t="shared" si="1"/>
        <v>2</v>
      </c>
      <c r="Q630" s="32">
        <v>59</v>
      </c>
      <c r="R630" s="103">
        <v>77</v>
      </c>
      <c r="AB630" s="11">
        <f t="shared" si="2"/>
        <v>0</v>
      </c>
      <c r="AC630" s="11">
        <f t="shared" si="3"/>
        <v>0</v>
      </c>
    </row>
    <row r="631" spans="1:29" ht="12.75">
      <c r="A631" s="18" t="s">
        <v>1116</v>
      </c>
      <c r="B631" s="11" t="s">
        <v>31</v>
      </c>
      <c r="D631" s="92">
        <f t="shared" si="0"/>
        <v>30.5</v>
      </c>
      <c r="E631" s="11">
        <f t="shared" si="1"/>
        <v>2</v>
      </c>
      <c r="Y631" s="55">
        <v>39</v>
      </c>
      <c r="AA631" s="102">
        <v>22</v>
      </c>
      <c r="AB631" s="11">
        <f t="shared" si="2"/>
        <v>0</v>
      </c>
      <c r="AC631" s="11">
        <f t="shared" si="3"/>
        <v>0</v>
      </c>
    </row>
    <row r="632" spans="1:29" ht="12.75">
      <c r="A632" s="14" t="s">
        <v>98</v>
      </c>
      <c r="B632" s="11" t="s">
        <v>90</v>
      </c>
      <c r="C632" s="6">
        <v>1</v>
      </c>
      <c r="D632" s="92">
        <f t="shared" si="0"/>
        <v>25.2</v>
      </c>
      <c r="E632" s="11">
        <f t="shared" si="1"/>
        <v>10</v>
      </c>
      <c r="G632" s="32">
        <v>14</v>
      </c>
      <c r="H632" s="103">
        <v>18</v>
      </c>
      <c r="I632" s="103">
        <v>9</v>
      </c>
      <c r="J632" s="103">
        <v>17</v>
      </c>
      <c r="K632" s="103">
        <v>49</v>
      </c>
      <c r="L632" s="103">
        <v>6</v>
      </c>
      <c r="M632" s="58">
        <v>2</v>
      </c>
      <c r="N632" s="103">
        <v>9</v>
      </c>
      <c r="O632" s="103">
        <v>64</v>
      </c>
      <c r="P632" s="103">
        <v>64</v>
      </c>
      <c r="AB632" s="11">
        <f t="shared" si="2"/>
        <v>1</v>
      </c>
      <c r="AC632" s="11">
        <f t="shared" si="3"/>
        <v>4</v>
      </c>
    </row>
    <row r="633" spans="1:29" ht="12.75">
      <c r="A633" s="18" t="s">
        <v>865</v>
      </c>
      <c r="B633" s="11" t="s">
        <v>513</v>
      </c>
      <c r="D633" s="92">
        <f t="shared" si="0"/>
        <v>49.5</v>
      </c>
      <c r="E633" s="11">
        <f t="shared" si="1"/>
        <v>2</v>
      </c>
      <c r="T633" s="32">
        <v>55</v>
      </c>
      <c r="U633" s="103">
        <v>44</v>
      </c>
      <c r="AB633" s="11">
        <f t="shared" si="2"/>
        <v>0</v>
      </c>
      <c r="AC633" s="11">
        <f t="shared" si="3"/>
        <v>0</v>
      </c>
    </row>
    <row r="634" spans="1:29" ht="12.75">
      <c r="A634" s="18" t="s">
        <v>748</v>
      </c>
      <c r="B634" s="11" t="s">
        <v>39</v>
      </c>
      <c r="D634" s="92">
        <f t="shared" si="0"/>
        <v>75.5</v>
      </c>
      <c r="E634" s="11">
        <f t="shared" si="1"/>
        <v>2</v>
      </c>
      <c r="R634" s="32">
        <v>88</v>
      </c>
      <c r="T634" s="32">
        <v>63</v>
      </c>
      <c r="AB634" s="11">
        <f t="shared" si="2"/>
        <v>0</v>
      </c>
      <c r="AC634" s="11">
        <f t="shared" si="3"/>
        <v>0</v>
      </c>
    </row>
    <row r="635" spans="1:29" ht="12.75">
      <c r="A635" s="18" t="s">
        <v>368</v>
      </c>
      <c r="B635" s="11" t="s">
        <v>30</v>
      </c>
      <c r="D635" s="92">
        <f t="shared" si="0"/>
        <v>98</v>
      </c>
      <c r="E635" s="11">
        <f t="shared" si="1"/>
        <v>1</v>
      </c>
      <c r="L635" s="32">
        <v>98</v>
      </c>
      <c r="AB635" s="11">
        <f t="shared" si="2"/>
        <v>0</v>
      </c>
      <c r="AC635" s="11">
        <f t="shared" si="3"/>
        <v>0</v>
      </c>
    </row>
    <row r="636" spans="1:29" ht="12.75">
      <c r="A636" s="18" t="s">
        <v>139</v>
      </c>
      <c r="B636" s="11" t="s">
        <v>44</v>
      </c>
      <c r="D636" s="92">
        <f t="shared" si="0"/>
        <v>26</v>
      </c>
      <c r="E636" s="11">
        <f t="shared" si="1"/>
        <v>4</v>
      </c>
      <c r="H636" s="32">
        <v>24</v>
      </c>
      <c r="I636" s="103">
        <v>5</v>
      </c>
      <c r="J636" s="103">
        <v>64</v>
      </c>
      <c r="K636" s="103">
        <v>11</v>
      </c>
      <c r="L636" s="103"/>
      <c r="AB636" s="11">
        <f t="shared" si="2"/>
        <v>1</v>
      </c>
      <c r="AC636" s="11">
        <f t="shared" si="3"/>
        <v>1</v>
      </c>
    </row>
    <row r="637" spans="1:29" ht="12.75">
      <c r="A637" s="40" t="s">
        <v>1041</v>
      </c>
      <c r="B637" s="20" t="s">
        <v>33</v>
      </c>
      <c r="D637" s="92">
        <f t="shared" si="0"/>
        <v>23.666666666666668</v>
      </c>
      <c r="E637" s="11">
        <f t="shared" si="1"/>
        <v>3</v>
      </c>
      <c r="X637" s="32">
        <v>23</v>
      </c>
      <c r="Z637" s="102">
        <v>29</v>
      </c>
      <c r="AA637" s="102">
        <v>19</v>
      </c>
      <c r="AB637" s="11">
        <f t="shared" si="2"/>
        <v>0</v>
      </c>
      <c r="AC637" s="11">
        <f t="shared" si="3"/>
        <v>0</v>
      </c>
    </row>
    <row r="638" spans="1:29" ht="12.75">
      <c r="A638" s="40" t="s">
        <v>987</v>
      </c>
      <c r="B638" s="20" t="s">
        <v>33</v>
      </c>
      <c r="D638" s="92">
        <f t="shared" si="0"/>
        <v>45</v>
      </c>
      <c r="E638" s="11">
        <f t="shared" si="1"/>
        <v>2</v>
      </c>
      <c r="W638" s="32">
        <v>45</v>
      </c>
      <c r="Y638" s="32">
        <v>45</v>
      </c>
      <c r="AB638" s="11">
        <f t="shared" si="2"/>
        <v>0</v>
      </c>
      <c r="AC638" s="11">
        <f t="shared" si="3"/>
        <v>0</v>
      </c>
    </row>
    <row r="639" spans="1:29" ht="12.75">
      <c r="A639" s="18" t="s">
        <v>676</v>
      </c>
      <c r="B639" s="11" t="s">
        <v>42</v>
      </c>
      <c r="D639" s="92">
        <f t="shared" si="0"/>
        <v>60</v>
      </c>
      <c r="E639" s="11">
        <f t="shared" si="1"/>
        <v>1</v>
      </c>
      <c r="Q639" s="32">
        <v>60</v>
      </c>
      <c r="AB639" s="11">
        <f t="shared" si="2"/>
        <v>0</v>
      </c>
      <c r="AC639" s="11">
        <f t="shared" si="3"/>
        <v>0</v>
      </c>
    </row>
    <row r="640" spans="1:29" ht="12.75">
      <c r="A640" s="18" t="s">
        <v>537</v>
      </c>
      <c r="B640" s="11" t="s">
        <v>28</v>
      </c>
      <c r="D640" s="92">
        <f t="shared" si="0"/>
        <v>72</v>
      </c>
      <c r="E640" s="11">
        <f t="shared" si="1"/>
        <v>1</v>
      </c>
      <c r="O640" s="32">
        <v>72</v>
      </c>
      <c r="AB640" s="11">
        <f t="shared" si="2"/>
        <v>0</v>
      </c>
      <c r="AC640" s="11">
        <f t="shared" si="3"/>
        <v>0</v>
      </c>
    </row>
    <row r="641" spans="1:29" ht="12.75">
      <c r="A641" s="18" t="s">
        <v>1127</v>
      </c>
      <c r="B641" s="11" t="s">
        <v>48</v>
      </c>
      <c r="D641" s="92">
        <f t="shared" si="0"/>
        <v>70</v>
      </c>
      <c r="E641" s="11">
        <f t="shared" si="1"/>
        <v>1</v>
      </c>
      <c r="Y641" s="32">
        <v>70</v>
      </c>
      <c r="AB641" s="11">
        <f t="shared" si="2"/>
        <v>0</v>
      </c>
      <c r="AC641" s="11">
        <f t="shared" si="3"/>
        <v>0</v>
      </c>
    </row>
    <row r="642" spans="1:29" ht="12.75">
      <c r="A642" s="18" t="s">
        <v>767</v>
      </c>
      <c r="B642" s="11" t="s">
        <v>90</v>
      </c>
      <c r="D642" s="92">
        <f t="shared" si="0"/>
        <v>44.25</v>
      </c>
      <c r="E642" s="11">
        <f t="shared" si="1"/>
        <v>8</v>
      </c>
      <c r="R642" s="32">
        <v>112</v>
      </c>
      <c r="S642" s="103">
        <v>85</v>
      </c>
      <c r="T642" s="103"/>
      <c r="U642" s="103">
        <v>21</v>
      </c>
      <c r="V642" s="103">
        <v>13</v>
      </c>
      <c r="W642" s="103">
        <v>62</v>
      </c>
      <c r="X642" s="103"/>
      <c r="Y642" s="103">
        <v>18</v>
      </c>
      <c r="Z642" s="102">
        <v>6</v>
      </c>
      <c r="AA642" s="102">
        <v>37</v>
      </c>
      <c r="AB642" s="11">
        <f t="shared" si="2"/>
        <v>0</v>
      </c>
      <c r="AC642" s="11">
        <f t="shared" si="3"/>
        <v>1</v>
      </c>
    </row>
    <row r="643" spans="1:29" ht="12.75">
      <c r="A643" s="18" t="s">
        <v>602</v>
      </c>
      <c r="B643" s="11" t="s">
        <v>513</v>
      </c>
      <c r="D643" s="92">
        <f t="shared" si="0"/>
        <v>44.6</v>
      </c>
      <c r="E643" s="11">
        <f t="shared" si="1"/>
        <v>10</v>
      </c>
      <c r="P643" s="32">
        <v>56</v>
      </c>
      <c r="Q643" s="103"/>
      <c r="R643" s="103">
        <v>57</v>
      </c>
      <c r="S643" s="103">
        <v>43</v>
      </c>
      <c r="T643" s="103">
        <v>84</v>
      </c>
      <c r="U643" s="103">
        <v>47</v>
      </c>
      <c r="V643" s="103">
        <v>27</v>
      </c>
      <c r="W643" s="103">
        <v>23</v>
      </c>
      <c r="X643" s="103">
        <v>15</v>
      </c>
      <c r="Y643" s="103">
        <v>46</v>
      </c>
      <c r="Z643" s="102">
        <v>48</v>
      </c>
      <c r="AB643" s="11">
        <f t="shared" si="2"/>
        <v>0</v>
      </c>
      <c r="AC643" s="11">
        <f t="shared" si="3"/>
        <v>0</v>
      </c>
    </row>
    <row r="644" spans="1:29" ht="12.75">
      <c r="A644" s="18" t="s">
        <v>1123</v>
      </c>
      <c r="B644" s="11" t="s">
        <v>96</v>
      </c>
      <c r="D644" s="92">
        <f t="shared" si="0"/>
        <v>42.5</v>
      </c>
      <c r="E644" s="11">
        <f t="shared" si="1"/>
        <v>2</v>
      </c>
      <c r="Y644" s="55">
        <v>61</v>
      </c>
      <c r="Z644" s="102">
        <v>24</v>
      </c>
      <c r="AB644" s="11">
        <f t="shared" si="2"/>
        <v>0</v>
      </c>
      <c r="AC644" s="11">
        <f t="shared" si="3"/>
        <v>0</v>
      </c>
    </row>
    <row r="645" spans="1:29" ht="12.75">
      <c r="A645" s="18" t="s">
        <v>518</v>
      </c>
      <c r="B645" s="11" t="s">
        <v>52</v>
      </c>
      <c r="D645" s="92">
        <f t="shared" si="0"/>
        <v>34</v>
      </c>
      <c r="E645" s="11">
        <f t="shared" si="1"/>
        <v>1</v>
      </c>
      <c r="O645" s="32">
        <v>34</v>
      </c>
      <c r="AB645" s="11">
        <f t="shared" si="2"/>
        <v>0</v>
      </c>
      <c r="AC645" s="11">
        <f t="shared" si="3"/>
        <v>0</v>
      </c>
    </row>
    <row r="646" spans="1:29" ht="12.75">
      <c r="A646" s="18" t="s">
        <v>673</v>
      </c>
      <c r="B646" s="11" t="s">
        <v>26</v>
      </c>
      <c r="D646" s="92">
        <f t="shared" si="0"/>
        <v>50.5</v>
      </c>
      <c r="E646" s="11">
        <f t="shared" si="1"/>
        <v>2</v>
      </c>
      <c r="Q646" s="32">
        <v>57</v>
      </c>
      <c r="Z646" s="102">
        <v>44</v>
      </c>
      <c r="AB646" s="11">
        <f t="shared" si="2"/>
        <v>0</v>
      </c>
      <c r="AC646" s="11">
        <f t="shared" si="3"/>
        <v>0</v>
      </c>
    </row>
    <row r="647" spans="1:29" ht="12.75">
      <c r="A647" s="18" t="s">
        <v>142</v>
      </c>
      <c r="B647" s="11" t="s">
        <v>30</v>
      </c>
      <c r="D647" s="92">
        <f t="shared" si="0"/>
        <v>29</v>
      </c>
      <c r="E647" s="11">
        <f t="shared" si="1"/>
        <v>1</v>
      </c>
      <c r="H647" s="32">
        <v>29</v>
      </c>
      <c r="AB647" s="11">
        <f t="shared" si="2"/>
        <v>0</v>
      </c>
      <c r="AC647" s="11">
        <f t="shared" si="3"/>
        <v>0</v>
      </c>
    </row>
    <row r="648" spans="1:29" ht="12.75">
      <c r="A648" s="18" t="s">
        <v>623</v>
      </c>
      <c r="B648" s="11" t="s">
        <v>592</v>
      </c>
      <c r="D648" s="92">
        <f t="shared" si="0"/>
        <v>98</v>
      </c>
      <c r="E648" s="11">
        <f t="shared" si="1"/>
        <v>1</v>
      </c>
      <c r="P648" s="32">
        <v>98</v>
      </c>
      <c r="AB648" s="11">
        <f t="shared" si="2"/>
        <v>0</v>
      </c>
      <c r="AC648" s="11">
        <f t="shared" si="3"/>
        <v>0</v>
      </c>
    </row>
    <row r="649" spans="1:29" ht="12.75">
      <c r="A649" s="18" t="s">
        <v>399</v>
      </c>
      <c r="B649" s="11" t="s">
        <v>52</v>
      </c>
      <c r="D649" s="92">
        <f t="shared" si="0"/>
        <v>30</v>
      </c>
      <c r="E649" s="11">
        <f t="shared" si="1"/>
        <v>2</v>
      </c>
      <c r="M649" s="32">
        <v>30</v>
      </c>
      <c r="N649" s="103"/>
      <c r="O649" s="103"/>
      <c r="P649" s="103">
        <v>30</v>
      </c>
      <c r="AB649" s="11">
        <f t="shared" si="2"/>
        <v>0</v>
      </c>
      <c r="AC649" s="11">
        <f t="shared" si="3"/>
        <v>0</v>
      </c>
    </row>
    <row r="650" spans="1:29" ht="12.75">
      <c r="A650" s="17" t="s">
        <v>603</v>
      </c>
      <c r="B650" s="11" t="s">
        <v>584</v>
      </c>
      <c r="C650" s="6">
        <v>1</v>
      </c>
      <c r="D650" s="92">
        <f t="shared" si="0"/>
        <v>30</v>
      </c>
      <c r="E650" s="11">
        <f t="shared" si="1"/>
        <v>2</v>
      </c>
      <c r="P650" s="32">
        <v>57</v>
      </c>
      <c r="Q650" s="103"/>
      <c r="R650" s="103"/>
      <c r="S650" s="59">
        <v>3</v>
      </c>
      <c r="AB650" s="11">
        <f t="shared" si="2"/>
        <v>1</v>
      </c>
      <c r="AC650" s="11">
        <f t="shared" si="3"/>
        <v>1</v>
      </c>
    </row>
    <row r="651" spans="1:29" ht="12.75">
      <c r="A651" s="51" t="s">
        <v>1036</v>
      </c>
      <c r="B651" s="20" t="s">
        <v>584</v>
      </c>
      <c r="D651" s="92">
        <f t="shared" si="0"/>
        <v>27.666666666666668</v>
      </c>
      <c r="E651" s="11">
        <f t="shared" si="1"/>
        <v>3</v>
      </c>
      <c r="X651" s="32">
        <v>7</v>
      </c>
      <c r="Y651" s="103">
        <v>37</v>
      </c>
      <c r="AA651" s="102">
        <v>39</v>
      </c>
      <c r="AB651" s="11">
        <f t="shared" si="2"/>
        <v>0</v>
      </c>
      <c r="AC651" s="11">
        <f t="shared" si="3"/>
        <v>1</v>
      </c>
    </row>
    <row r="652" spans="1:29" ht="12.75">
      <c r="A652" s="38" t="s">
        <v>484</v>
      </c>
      <c r="B652" s="15" t="s">
        <v>52</v>
      </c>
      <c r="D652" s="92">
        <f t="shared" si="0"/>
        <v>62.2</v>
      </c>
      <c r="E652" s="11">
        <f t="shared" si="1"/>
        <v>5</v>
      </c>
      <c r="N652" s="32">
        <v>90</v>
      </c>
      <c r="O652" s="103"/>
      <c r="P652" s="103"/>
      <c r="Q652" s="103"/>
      <c r="R652" s="103"/>
      <c r="S652" s="103">
        <v>52</v>
      </c>
      <c r="T652" s="103">
        <v>76</v>
      </c>
      <c r="U652" s="103">
        <v>17</v>
      </c>
      <c r="V652" s="103"/>
      <c r="W652" s="103"/>
      <c r="X652" s="103">
        <v>76</v>
      </c>
      <c r="AB652" s="11">
        <f t="shared" si="2"/>
        <v>0</v>
      </c>
      <c r="AC652" s="11">
        <f t="shared" si="3"/>
        <v>0</v>
      </c>
    </row>
    <row r="653" spans="1:29" ht="12.75">
      <c r="A653" s="38" t="s">
        <v>486</v>
      </c>
      <c r="B653" s="15" t="s">
        <v>124</v>
      </c>
      <c r="D653" s="92">
        <f t="shared" si="0"/>
        <v>92</v>
      </c>
      <c r="E653" s="11">
        <f t="shared" si="1"/>
        <v>1</v>
      </c>
      <c r="N653" s="32">
        <v>92</v>
      </c>
      <c r="AB653" s="11">
        <f t="shared" si="2"/>
        <v>0</v>
      </c>
      <c r="AC653" s="11">
        <f t="shared" si="3"/>
        <v>0</v>
      </c>
    </row>
    <row r="654" spans="1:29" ht="12.75">
      <c r="A654" s="18" t="s">
        <v>147</v>
      </c>
      <c r="B654" s="11" t="s">
        <v>96</v>
      </c>
      <c r="D654" s="92">
        <f t="shared" si="0"/>
        <v>37</v>
      </c>
      <c r="E654" s="11">
        <f t="shared" si="1"/>
        <v>1</v>
      </c>
      <c r="H654" s="32">
        <v>37</v>
      </c>
      <c r="AB654" s="11">
        <f t="shared" si="2"/>
        <v>0</v>
      </c>
      <c r="AC654" s="11">
        <f t="shared" si="3"/>
        <v>0</v>
      </c>
    </row>
    <row r="655" spans="1:29" ht="12.75">
      <c r="A655" s="18" t="s">
        <v>398</v>
      </c>
      <c r="B655" s="11" t="s">
        <v>96</v>
      </c>
      <c r="D655" s="92">
        <f t="shared" si="0"/>
        <v>28</v>
      </c>
      <c r="E655" s="11">
        <f t="shared" si="1"/>
        <v>1</v>
      </c>
      <c r="M655" s="32">
        <v>28</v>
      </c>
      <c r="AB655" s="11">
        <f t="shared" si="2"/>
        <v>0</v>
      </c>
      <c r="AC655" s="11">
        <f t="shared" si="3"/>
        <v>0</v>
      </c>
    </row>
    <row r="656" spans="1:29" ht="12.75">
      <c r="A656" s="18" t="s">
        <v>199</v>
      </c>
      <c r="B656" s="11" t="s">
        <v>96</v>
      </c>
      <c r="D656" s="92">
        <f t="shared" si="0"/>
        <v>45.333333333333336</v>
      </c>
      <c r="E656" s="11">
        <f t="shared" si="1"/>
        <v>3</v>
      </c>
      <c r="J656" s="32">
        <v>15</v>
      </c>
      <c r="K656" s="103">
        <v>50</v>
      </c>
      <c r="L656" s="103">
        <v>71</v>
      </c>
      <c r="AB656" s="11">
        <f t="shared" si="2"/>
        <v>0</v>
      </c>
      <c r="AC656" s="11">
        <f t="shared" si="3"/>
        <v>0</v>
      </c>
    </row>
    <row r="657" spans="1:29" ht="12.75">
      <c r="A657" s="18" t="s">
        <v>531</v>
      </c>
      <c r="B657" s="11" t="s">
        <v>96</v>
      </c>
      <c r="D657" s="92">
        <f t="shared" si="0"/>
        <v>66</v>
      </c>
      <c r="E657" s="11">
        <f t="shared" si="1"/>
        <v>1</v>
      </c>
      <c r="O657" s="32">
        <v>66</v>
      </c>
      <c r="AB657" s="11">
        <f t="shared" si="2"/>
        <v>0</v>
      </c>
      <c r="AC657" s="11">
        <f t="shared" si="3"/>
        <v>0</v>
      </c>
    </row>
    <row r="658" spans="1:29" ht="12.75">
      <c r="A658" s="18" t="s">
        <v>359</v>
      </c>
      <c r="B658" s="11" t="s">
        <v>96</v>
      </c>
      <c r="D658" s="92">
        <f t="shared" si="0"/>
        <v>87</v>
      </c>
      <c r="E658" s="11">
        <f t="shared" si="1"/>
        <v>1</v>
      </c>
      <c r="L658" s="32">
        <v>87</v>
      </c>
      <c r="AB658" s="11">
        <f t="shared" si="2"/>
        <v>0</v>
      </c>
      <c r="AC658" s="11">
        <f t="shared" si="3"/>
        <v>0</v>
      </c>
    </row>
    <row r="659" spans="1:29" ht="12.75">
      <c r="A659" s="18" t="s">
        <v>612</v>
      </c>
      <c r="B659" s="11" t="s">
        <v>451</v>
      </c>
      <c r="D659" s="92">
        <f t="shared" si="0"/>
        <v>84.75</v>
      </c>
      <c r="E659" s="11">
        <f t="shared" si="1"/>
        <v>4</v>
      </c>
      <c r="P659" s="32">
        <v>74</v>
      </c>
      <c r="Q659" s="103">
        <v>84</v>
      </c>
      <c r="R659" s="103">
        <v>101</v>
      </c>
      <c r="S659" s="103">
        <v>80</v>
      </c>
      <c r="T659" s="103"/>
      <c r="U659" s="103"/>
      <c r="V659" s="103"/>
      <c r="AB659" s="11">
        <f t="shared" si="2"/>
        <v>0</v>
      </c>
      <c r="AC659" s="11">
        <f t="shared" si="3"/>
        <v>0</v>
      </c>
    </row>
    <row r="660" spans="1:29" ht="12.75">
      <c r="A660" s="40" t="s">
        <v>318</v>
      </c>
      <c r="B660" s="11" t="s">
        <v>203</v>
      </c>
      <c r="D660" s="92">
        <f t="shared" si="0"/>
        <v>40</v>
      </c>
      <c r="E660" s="11">
        <f t="shared" si="1"/>
        <v>8</v>
      </c>
      <c r="L660" s="32">
        <v>18</v>
      </c>
      <c r="M660" s="103">
        <v>33</v>
      </c>
      <c r="N660" s="103">
        <v>26</v>
      </c>
      <c r="O660" s="103"/>
      <c r="P660" s="103">
        <v>70</v>
      </c>
      <c r="Q660" s="103"/>
      <c r="R660" s="103">
        <v>20</v>
      </c>
      <c r="S660" s="103">
        <v>84</v>
      </c>
      <c r="T660" s="103"/>
      <c r="U660" s="103">
        <v>30</v>
      </c>
      <c r="V660" s="103">
        <v>39</v>
      </c>
      <c r="AB660" s="11">
        <f t="shared" si="2"/>
        <v>0</v>
      </c>
      <c r="AC660" s="11">
        <f t="shared" si="3"/>
        <v>0</v>
      </c>
    </row>
    <row r="661" spans="1:29" ht="12.75">
      <c r="A661" s="18" t="s">
        <v>164</v>
      </c>
      <c r="B661" s="11" t="s">
        <v>44</v>
      </c>
      <c r="D661" s="92">
        <f t="shared" si="0"/>
        <v>12</v>
      </c>
      <c r="E661" s="11">
        <f t="shared" si="1"/>
        <v>2</v>
      </c>
      <c r="I661" s="32">
        <v>10</v>
      </c>
      <c r="J661" s="103">
        <v>14</v>
      </c>
      <c r="AB661" s="11">
        <f t="shared" si="2"/>
        <v>0</v>
      </c>
      <c r="AC661" s="11">
        <f t="shared" si="3"/>
        <v>1</v>
      </c>
    </row>
    <row r="662" spans="1:29" ht="12.75">
      <c r="A662" s="18" t="s">
        <v>226</v>
      </c>
      <c r="B662" s="11" t="s">
        <v>130</v>
      </c>
      <c r="D662" s="92">
        <f t="shared" si="0"/>
        <v>52.666666666666664</v>
      </c>
      <c r="E662" s="11">
        <f t="shared" si="1"/>
        <v>9</v>
      </c>
      <c r="J662" s="32">
        <v>60</v>
      </c>
      <c r="K662" s="103">
        <v>25</v>
      </c>
      <c r="L662" s="103">
        <v>68</v>
      </c>
      <c r="M662" s="103">
        <v>12</v>
      </c>
      <c r="N662" s="103">
        <v>53</v>
      </c>
      <c r="O662" s="103">
        <v>52</v>
      </c>
      <c r="P662" s="103"/>
      <c r="Q662" s="103">
        <v>63</v>
      </c>
      <c r="R662" s="103">
        <v>68</v>
      </c>
      <c r="S662" s="103">
        <v>73</v>
      </c>
      <c r="AB662" s="11">
        <f t="shared" si="2"/>
        <v>0</v>
      </c>
      <c r="AC662" s="11">
        <f t="shared" si="3"/>
        <v>0</v>
      </c>
    </row>
    <row r="663" spans="1:29" ht="12.75">
      <c r="A663" s="38" t="s">
        <v>467</v>
      </c>
      <c r="B663" s="15" t="s">
        <v>26</v>
      </c>
      <c r="D663" s="92">
        <f t="shared" si="0"/>
        <v>59.5</v>
      </c>
      <c r="E663" s="11">
        <f t="shared" si="1"/>
        <v>2</v>
      </c>
      <c r="N663" s="32">
        <v>59</v>
      </c>
      <c r="O663" s="103">
        <v>60</v>
      </c>
      <c r="AB663" s="11">
        <f t="shared" si="2"/>
        <v>0</v>
      </c>
      <c r="AC663" s="11">
        <f t="shared" si="3"/>
        <v>0</v>
      </c>
    </row>
    <row r="664" spans="1:29" ht="12.75">
      <c r="A664" s="18" t="s">
        <v>416</v>
      </c>
      <c r="B664" s="11" t="s">
        <v>201</v>
      </c>
      <c r="D664" s="92">
        <f t="shared" si="0"/>
        <v>67</v>
      </c>
      <c r="E664" s="11">
        <f t="shared" si="1"/>
        <v>1</v>
      </c>
      <c r="M664" s="32">
        <v>67</v>
      </c>
      <c r="AB664" s="11">
        <f t="shared" si="2"/>
        <v>0</v>
      </c>
      <c r="AC664" s="11">
        <f t="shared" si="3"/>
        <v>0</v>
      </c>
    </row>
    <row r="665" spans="1:29" ht="12.75">
      <c r="A665" s="18" t="s">
        <v>412</v>
      </c>
      <c r="B665" s="11" t="s">
        <v>38</v>
      </c>
      <c r="D665" s="92">
        <f t="shared" si="0"/>
        <v>49.785714285714285</v>
      </c>
      <c r="E665" s="11">
        <f t="shared" si="1"/>
        <v>14</v>
      </c>
      <c r="M665" s="32">
        <v>62</v>
      </c>
      <c r="N665" s="103">
        <v>69</v>
      </c>
      <c r="O665" s="103">
        <v>77</v>
      </c>
      <c r="P665" s="103">
        <v>75</v>
      </c>
      <c r="Q665" s="103">
        <v>29</v>
      </c>
      <c r="R665" s="103">
        <v>23</v>
      </c>
      <c r="S665" s="103">
        <v>57</v>
      </c>
      <c r="T665" s="103">
        <v>28</v>
      </c>
      <c r="U665" s="103">
        <v>54</v>
      </c>
      <c r="V665" s="103">
        <v>26</v>
      </c>
      <c r="W665" s="103">
        <v>13</v>
      </c>
      <c r="X665" s="103">
        <v>47</v>
      </c>
      <c r="Y665" s="103">
        <v>63</v>
      </c>
      <c r="AA665" s="102">
        <v>74</v>
      </c>
      <c r="AB665" s="11">
        <f t="shared" si="2"/>
        <v>0</v>
      </c>
      <c r="AC665" s="11">
        <f t="shared" si="3"/>
        <v>0</v>
      </c>
    </row>
    <row r="666" spans="1:29" ht="12.75">
      <c r="A666" s="18" t="s">
        <v>885</v>
      </c>
      <c r="B666" s="11" t="s">
        <v>660</v>
      </c>
      <c r="D666" s="92">
        <f t="shared" si="0"/>
        <v>98</v>
      </c>
      <c r="E666" s="11">
        <f t="shared" si="1"/>
        <v>1</v>
      </c>
      <c r="T666" s="32">
        <v>98</v>
      </c>
      <c r="AB666" s="11">
        <f t="shared" si="2"/>
        <v>0</v>
      </c>
      <c r="AC666" s="11">
        <f t="shared" si="3"/>
        <v>0</v>
      </c>
    </row>
    <row r="667" spans="1:29" ht="12.75">
      <c r="A667" s="52" t="s">
        <v>990</v>
      </c>
      <c r="B667" s="20" t="s">
        <v>395</v>
      </c>
      <c r="D667" s="92">
        <f t="shared" si="0"/>
        <v>52</v>
      </c>
      <c r="E667" s="11">
        <f t="shared" si="1"/>
        <v>2</v>
      </c>
      <c r="W667" s="32">
        <v>51</v>
      </c>
      <c r="X667" s="103">
        <v>53</v>
      </c>
      <c r="AB667" s="11">
        <f t="shared" si="2"/>
        <v>0</v>
      </c>
      <c r="AC667" s="11">
        <f t="shared" si="3"/>
        <v>0</v>
      </c>
    </row>
    <row r="668" spans="1:29" ht="12.75">
      <c r="A668" s="18" t="s">
        <v>1067</v>
      </c>
      <c r="B668" s="11" t="s">
        <v>395</v>
      </c>
      <c r="D668" s="92">
        <f t="shared" si="0"/>
        <v>108</v>
      </c>
      <c r="E668" s="11">
        <f t="shared" si="1"/>
        <v>1</v>
      </c>
      <c r="X668" s="32">
        <v>108</v>
      </c>
      <c r="AB668" s="11">
        <f t="shared" si="2"/>
        <v>0</v>
      </c>
      <c r="AC668" s="11">
        <f t="shared" si="3"/>
        <v>0</v>
      </c>
    </row>
    <row r="669" spans="1:29" ht="12.75">
      <c r="A669" s="40" t="s">
        <v>1202</v>
      </c>
      <c r="B669" s="11" t="s">
        <v>201</v>
      </c>
      <c r="D669" s="92">
        <f t="shared" si="0"/>
        <v>68</v>
      </c>
      <c r="E669" s="11">
        <f t="shared" si="1"/>
        <v>2</v>
      </c>
      <c r="Z669" s="102">
        <v>41</v>
      </c>
      <c r="AA669" s="102">
        <v>95</v>
      </c>
      <c r="AB669" s="11">
        <f t="shared" si="2"/>
        <v>0</v>
      </c>
      <c r="AC669" s="11">
        <f t="shared" si="3"/>
        <v>0</v>
      </c>
    </row>
    <row r="670" spans="1:29" ht="12.75">
      <c r="A670" s="18" t="s">
        <v>682</v>
      </c>
      <c r="B670" s="11" t="s">
        <v>512</v>
      </c>
      <c r="D670" s="92">
        <f t="shared" si="0"/>
        <v>71</v>
      </c>
      <c r="E670" s="11">
        <f t="shared" si="1"/>
        <v>1</v>
      </c>
      <c r="Q670" s="32">
        <v>71</v>
      </c>
      <c r="AB670" s="11">
        <f t="shared" si="2"/>
        <v>0</v>
      </c>
      <c r="AC670" s="11">
        <f t="shared" si="3"/>
        <v>0</v>
      </c>
    </row>
    <row r="671" spans="1:29" ht="12.75">
      <c r="A671" s="38" t="s">
        <v>465</v>
      </c>
      <c r="B671" s="15" t="s">
        <v>90</v>
      </c>
      <c r="D671" s="92">
        <f t="shared" si="0"/>
        <v>52</v>
      </c>
      <c r="E671" s="11">
        <f t="shared" si="1"/>
        <v>1</v>
      </c>
      <c r="N671" s="32">
        <v>52</v>
      </c>
      <c r="AB671" s="11">
        <f t="shared" si="2"/>
        <v>0</v>
      </c>
      <c r="AC671" s="11">
        <f t="shared" si="3"/>
        <v>0</v>
      </c>
    </row>
    <row r="672" spans="1:29" ht="12.75">
      <c r="A672" s="18" t="s">
        <v>401</v>
      </c>
      <c r="B672" s="11" t="s">
        <v>35</v>
      </c>
      <c r="D672" s="92">
        <f t="shared" si="0"/>
        <v>37</v>
      </c>
      <c r="E672" s="11">
        <f t="shared" si="1"/>
        <v>1</v>
      </c>
      <c r="M672" s="32">
        <v>37</v>
      </c>
      <c r="AB672" s="11">
        <f t="shared" si="2"/>
        <v>0</v>
      </c>
      <c r="AC672" s="11">
        <f t="shared" si="3"/>
        <v>0</v>
      </c>
    </row>
    <row r="673" spans="1:29" ht="12.75">
      <c r="A673" s="18" t="s">
        <v>274</v>
      </c>
      <c r="B673" s="11" t="s">
        <v>42</v>
      </c>
      <c r="D673" s="92">
        <f t="shared" si="0"/>
        <v>34</v>
      </c>
      <c r="E673" s="11">
        <f t="shared" si="1"/>
        <v>1</v>
      </c>
      <c r="K673" s="32">
        <v>34</v>
      </c>
      <c r="AB673" s="11">
        <f t="shared" si="2"/>
        <v>0</v>
      </c>
      <c r="AC673" s="11">
        <f t="shared" si="3"/>
        <v>0</v>
      </c>
    </row>
    <row r="674" spans="1:29" ht="12.75">
      <c r="A674" s="18" t="s">
        <v>872</v>
      </c>
      <c r="B674" s="11" t="s">
        <v>662</v>
      </c>
      <c r="D674" s="92">
        <f t="shared" si="0"/>
        <v>69</v>
      </c>
      <c r="E674" s="11">
        <f t="shared" si="1"/>
        <v>1</v>
      </c>
      <c r="T674" s="32">
        <v>69</v>
      </c>
      <c r="AB674" s="11">
        <f t="shared" si="2"/>
        <v>0</v>
      </c>
      <c r="AC674" s="11">
        <f t="shared" si="3"/>
        <v>0</v>
      </c>
    </row>
    <row r="675" spans="1:29" ht="12.75">
      <c r="A675" s="18" t="s">
        <v>678</v>
      </c>
      <c r="B675" s="11" t="s">
        <v>46</v>
      </c>
      <c r="D675" s="92">
        <f t="shared" si="0"/>
        <v>65</v>
      </c>
      <c r="E675" s="11">
        <f t="shared" si="1"/>
        <v>1</v>
      </c>
      <c r="Q675" s="32">
        <v>65</v>
      </c>
      <c r="AB675" s="11">
        <f t="shared" si="2"/>
        <v>0</v>
      </c>
      <c r="AC675" s="11">
        <f t="shared" si="3"/>
        <v>0</v>
      </c>
    </row>
    <row r="676" spans="1:29" ht="12.75">
      <c r="A676" s="18" t="s">
        <v>275</v>
      </c>
      <c r="B676" s="11" t="s">
        <v>46</v>
      </c>
      <c r="D676" s="92">
        <f t="shared" si="0"/>
        <v>66.5</v>
      </c>
      <c r="E676" s="11">
        <f t="shared" si="1"/>
        <v>4</v>
      </c>
      <c r="K676" s="32">
        <v>36</v>
      </c>
      <c r="L676" s="103"/>
      <c r="M676" s="103">
        <v>66</v>
      </c>
      <c r="N676" s="103">
        <v>89</v>
      </c>
      <c r="O676" s="103">
        <v>75</v>
      </c>
      <c r="AB676" s="11">
        <f t="shared" si="2"/>
        <v>0</v>
      </c>
      <c r="AC676" s="11">
        <f t="shared" si="3"/>
        <v>0</v>
      </c>
    </row>
    <row r="677" spans="1:29" ht="12.75">
      <c r="A677" s="18" t="s">
        <v>394</v>
      </c>
      <c r="B677" s="11" t="s">
        <v>96</v>
      </c>
      <c r="D677" s="92">
        <f t="shared" si="0"/>
        <v>35.5</v>
      </c>
      <c r="E677" s="11">
        <f t="shared" si="1"/>
        <v>2</v>
      </c>
      <c r="M677" s="32">
        <v>18</v>
      </c>
      <c r="Z677" s="102">
        <v>53</v>
      </c>
      <c r="AB677" s="11">
        <f t="shared" si="2"/>
        <v>0</v>
      </c>
      <c r="AC677" s="11">
        <f t="shared" si="3"/>
        <v>0</v>
      </c>
    </row>
    <row r="678" spans="1:29" ht="12.75">
      <c r="A678" s="38" t="s">
        <v>446</v>
      </c>
      <c r="B678" s="15" t="s">
        <v>96</v>
      </c>
      <c r="D678" s="92">
        <f t="shared" si="0"/>
        <v>16</v>
      </c>
      <c r="E678" s="11">
        <f t="shared" si="1"/>
        <v>1</v>
      </c>
      <c r="N678" s="32">
        <v>16</v>
      </c>
      <c r="AB678" s="11">
        <f t="shared" si="2"/>
        <v>0</v>
      </c>
      <c r="AC678" s="11">
        <f t="shared" si="3"/>
        <v>0</v>
      </c>
    </row>
    <row r="679" spans="1:29" ht="12.75">
      <c r="A679" s="40" t="s">
        <v>1192</v>
      </c>
      <c r="B679" s="11" t="s">
        <v>96</v>
      </c>
      <c r="D679" s="92">
        <f t="shared" si="0"/>
        <v>22</v>
      </c>
      <c r="E679" s="11">
        <f t="shared" si="1"/>
        <v>2</v>
      </c>
      <c r="Z679" s="102">
        <v>31</v>
      </c>
      <c r="AA679" s="102">
        <v>13</v>
      </c>
      <c r="AB679" s="11">
        <f t="shared" si="2"/>
        <v>0</v>
      </c>
      <c r="AC679" s="11">
        <f t="shared" si="3"/>
        <v>0</v>
      </c>
    </row>
    <row r="680" spans="1:29" ht="12.75">
      <c r="A680" s="18" t="s">
        <v>615</v>
      </c>
      <c r="B680" s="11" t="s">
        <v>96</v>
      </c>
      <c r="D680" s="92">
        <f t="shared" si="0"/>
        <v>62</v>
      </c>
      <c r="E680" s="11">
        <f t="shared" si="1"/>
        <v>3</v>
      </c>
      <c r="P680" s="32">
        <v>86</v>
      </c>
      <c r="Q680" s="103"/>
      <c r="R680" s="103"/>
      <c r="S680" s="103"/>
      <c r="T680" s="103"/>
      <c r="U680" s="103"/>
      <c r="V680" s="103"/>
      <c r="W680" s="103">
        <v>21</v>
      </c>
      <c r="AA680" s="102">
        <v>79</v>
      </c>
      <c r="AB680" s="11">
        <f t="shared" si="2"/>
        <v>0</v>
      </c>
      <c r="AC680" s="11">
        <f t="shared" si="3"/>
        <v>0</v>
      </c>
    </row>
    <row r="681" spans="1:29" ht="12.75">
      <c r="A681" s="18" t="s">
        <v>68</v>
      </c>
      <c r="B681" s="11" t="s">
        <v>30</v>
      </c>
      <c r="D681" s="92">
        <f t="shared" si="0"/>
        <v>24</v>
      </c>
      <c r="E681" s="11">
        <f t="shared" si="1"/>
        <v>1</v>
      </c>
      <c r="F681" s="92">
        <v>24</v>
      </c>
      <c r="G681" s="103"/>
      <c r="AB681" s="11">
        <f t="shared" si="2"/>
        <v>0</v>
      </c>
      <c r="AC681" s="11">
        <f t="shared" si="3"/>
        <v>0</v>
      </c>
    </row>
    <row r="682" spans="1:29" ht="12.75">
      <c r="A682" s="18" t="s">
        <v>881</v>
      </c>
      <c r="B682" s="11" t="s">
        <v>39</v>
      </c>
      <c r="D682" s="92">
        <f t="shared" si="0"/>
        <v>91</v>
      </c>
      <c r="E682" s="11">
        <f t="shared" si="1"/>
        <v>1</v>
      </c>
      <c r="T682" s="32">
        <v>91</v>
      </c>
      <c r="AB682" s="11">
        <f t="shared" si="2"/>
        <v>0</v>
      </c>
      <c r="AC682" s="11">
        <f t="shared" si="3"/>
        <v>0</v>
      </c>
    </row>
    <row r="683" spans="1:29" ht="12.75">
      <c r="A683" s="18" t="s">
        <v>600</v>
      </c>
      <c r="B683" s="11" t="s">
        <v>96</v>
      </c>
      <c r="D683" s="92">
        <f t="shared" si="0"/>
        <v>51</v>
      </c>
      <c r="E683" s="11">
        <f t="shared" si="1"/>
        <v>1</v>
      </c>
      <c r="P683" s="32">
        <v>51</v>
      </c>
      <c r="AB683" s="11">
        <f t="shared" si="2"/>
        <v>0</v>
      </c>
      <c r="AC683" s="11">
        <f t="shared" si="3"/>
        <v>0</v>
      </c>
    </row>
    <row r="684" spans="1:29" ht="12.75">
      <c r="A684" s="18" t="s">
        <v>525</v>
      </c>
      <c r="B684" s="11" t="s">
        <v>31</v>
      </c>
      <c r="D684" s="92">
        <f t="shared" si="0"/>
        <v>44.5</v>
      </c>
      <c r="E684" s="11">
        <f t="shared" si="1"/>
        <v>2</v>
      </c>
      <c r="O684" s="32">
        <v>51</v>
      </c>
      <c r="P684" s="103"/>
      <c r="Q684" s="103"/>
      <c r="R684" s="103"/>
      <c r="S684" s="103">
        <v>38</v>
      </c>
      <c r="AB684" s="11">
        <f t="shared" si="2"/>
        <v>0</v>
      </c>
      <c r="AC684" s="11">
        <f t="shared" si="3"/>
        <v>0</v>
      </c>
    </row>
    <row r="685" spans="1:29" ht="12.75">
      <c r="A685" s="18" t="s">
        <v>1341</v>
      </c>
      <c r="B685" s="11" t="s">
        <v>31</v>
      </c>
      <c r="D685" s="92">
        <f t="shared" si="0"/>
        <v>106</v>
      </c>
      <c r="E685" s="11">
        <f t="shared" si="1"/>
        <v>1</v>
      </c>
      <c r="X685" s="32">
        <v>106</v>
      </c>
      <c r="AB685" s="11">
        <f t="shared" si="2"/>
        <v>0</v>
      </c>
      <c r="AC685" s="11">
        <f t="shared" si="3"/>
        <v>0</v>
      </c>
    </row>
    <row r="686" spans="1:29" ht="12.75">
      <c r="A686" s="40" t="s">
        <v>958</v>
      </c>
      <c r="B686" s="20" t="s">
        <v>584</v>
      </c>
      <c r="D686" s="92">
        <f t="shared" si="0"/>
        <v>49</v>
      </c>
      <c r="E686" s="11">
        <f t="shared" si="1"/>
        <v>1</v>
      </c>
      <c r="V686" s="32">
        <v>49</v>
      </c>
      <c r="AB686" s="11">
        <f t="shared" si="2"/>
        <v>0</v>
      </c>
      <c r="AC686" s="11">
        <f t="shared" si="3"/>
        <v>0</v>
      </c>
    </row>
    <row r="687" spans="1:29" ht="12.75">
      <c r="A687" s="38" t="s">
        <v>492</v>
      </c>
      <c r="B687" s="15" t="s">
        <v>451</v>
      </c>
      <c r="D687" s="92">
        <f t="shared" si="0"/>
        <v>102</v>
      </c>
      <c r="E687" s="11">
        <f t="shared" si="1"/>
        <v>1</v>
      </c>
      <c r="N687" s="32">
        <v>102</v>
      </c>
      <c r="AB687" s="11">
        <f t="shared" si="2"/>
        <v>0</v>
      </c>
      <c r="AC687" s="11">
        <f t="shared" si="3"/>
        <v>0</v>
      </c>
    </row>
    <row r="688" spans="1:29" ht="12.75">
      <c r="A688" s="18" t="s">
        <v>657</v>
      </c>
      <c r="B688" s="11" t="s">
        <v>26</v>
      </c>
      <c r="D688" s="92">
        <f t="shared" si="0"/>
        <v>18</v>
      </c>
      <c r="E688" s="11">
        <f t="shared" si="1"/>
        <v>1</v>
      </c>
      <c r="Q688" s="32">
        <v>18</v>
      </c>
      <c r="AB688" s="11">
        <f t="shared" si="2"/>
        <v>0</v>
      </c>
      <c r="AC688" s="11">
        <f t="shared" si="3"/>
        <v>0</v>
      </c>
    </row>
    <row r="689" spans="1:29" ht="12.75">
      <c r="A689" s="18" t="s">
        <v>543</v>
      </c>
      <c r="B689" s="11" t="s">
        <v>48</v>
      </c>
      <c r="D689" s="92">
        <f t="shared" si="0"/>
        <v>83</v>
      </c>
      <c r="E689" s="11">
        <f t="shared" si="1"/>
        <v>1</v>
      </c>
      <c r="O689" s="32">
        <v>83</v>
      </c>
      <c r="AB689" s="11">
        <f t="shared" si="2"/>
        <v>0</v>
      </c>
      <c r="AC689" s="11">
        <f t="shared" si="3"/>
        <v>0</v>
      </c>
    </row>
    <row r="690" spans="1:29" ht="12.75">
      <c r="A690" s="18" t="s">
        <v>743</v>
      </c>
      <c r="B690" s="11" t="s">
        <v>38</v>
      </c>
      <c r="D690" s="92">
        <f t="shared" si="0"/>
        <v>81</v>
      </c>
      <c r="E690" s="11">
        <f t="shared" si="1"/>
        <v>1</v>
      </c>
      <c r="R690" s="32">
        <v>81</v>
      </c>
      <c r="AB690" s="11">
        <f t="shared" si="2"/>
        <v>0</v>
      </c>
      <c r="AC690" s="11">
        <f t="shared" si="3"/>
        <v>0</v>
      </c>
    </row>
    <row r="691" spans="1:29" ht="12.75">
      <c r="A691" s="18" t="s">
        <v>140</v>
      </c>
      <c r="B691" s="11" t="s">
        <v>128</v>
      </c>
      <c r="D691" s="92">
        <f t="shared" si="0"/>
        <v>27</v>
      </c>
      <c r="E691" s="11">
        <f t="shared" si="1"/>
        <v>1</v>
      </c>
      <c r="H691" s="32">
        <v>27</v>
      </c>
      <c r="AB691" s="11">
        <f t="shared" si="2"/>
        <v>0</v>
      </c>
      <c r="AC691" s="11">
        <f t="shared" si="3"/>
        <v>0</v>
      </c>
    </row>
    <row r="692" spans="1:29" ht="12.75">
      <c r="A692" s="18" t="s">
        <v>410</v>
      </c>
      <c r="B692" s="11" t="s">
        <v>128</v>
      </c>
      <c r="D692" s="92">
        <f t="shared" si="0"/>
        <v>57</v>
      </c>
      <c r="E692" s="11">
        <f t="shared" si="1"/>
        <v>1</v>
      </c>
      <c r="M692" s="32">
        <v>57</v>
      </c>
      <c r="AB692" s="11">
        <f t="shared" si="2"/>
        <v>0</v>
      </c>
      <c r="AC692" s="11">
        <f t="shared" si="3"/>
        <v>0</v>
      </c>
    </row>
    <row r="693" spans="1:29" ht="12.75">
      <c r="A693" s="18" t="s">
        <v>581</v>
      </c>
      <c r="B693" s="11" t="s">
        <v>26</v>
      </c>
      <c r="D693" s="92">
        <f t="shared" si="0"/>
        <v>14</v>
      </c>
      <c r="E693" s="11">
        <f t="shared" si="1"/>
        <v>1</v>
      </c>
      <c r="P693" s="32">
        <v>14</v>
      </c>
      <c r="AB693" s="11">
        <f t="shared" si="2"/>
        <v>0</v>
      </c>
      <c r="AC693" s="11">
        <f t="shared" si="3"/>
        <v>0</v>
      </c>
    </row>
    <row r="694" spans="1:29" ht="12.75">
      <c r="A694" s="18" t="s">
        <v>58</v>
      </c>
      <c r="B694" s="11" t="s">
        <v>38</v>
      </c>
      <c r="D694" s="92">
        <f t="shared" si="0"/>
        <v>18</v>
      </c>
      <c r="E694" s="11">
        <f t="shared" si="1"/>
        <v>1</v>
      </c>
      <c r="F694" s="92">
        <v>18</v>
      </c>
      <c r="AB694" s="11">
        <f t="shared" si="2"/>
        <v>0</v>
      </c>
      <c r="AC694" s="11">
        <f t="shared" si="3"/>
        <v>0</v>
      </c>
    </row>
    <row r="695" spans="1:29" ht="12.75">
      <c r="A695" s="18" t="s">
        <v>411</v>
      </c>
      <c r="B695" s="11" t="s">
        <v>395</v>
      </c>
      <c r="D695" s="92">
        <f t="shared" si="0"/>
        <v>55.9</v>
      </c>
      <c r="E695" s="11">
        <f t="shared" si="1"/>
        <v>10</v>
      </c>
      <c r="M695" s="32">
        <v>60</v>
      </c>
      <c r="N695" s="103">
        <v>45</v>
      </c>
      <c r="O695" s="103"/>
      <c r="P695" s="103">
        <v>76</v>
      </c>
      <c r="Q695" s="103">
        <v>31</v>
      </c>
      <c r="R695" s="103">
        <v>28</v>
      </c>
      <c r="S695" s="103">
        <v>71</v>
      </c>
      <c r="T695" s="103">
        <v>47</v>
      </c>
      <c r="U695" s="103">
        <v>79</v>
      </c>
      <c r="V695" s="103">
        <v>32</v>
      </c>
      <c r="W695" s="103">
        <v>90</v>
      </c>
      <c r="X695" s="103"/>
      <c r="AB695" s="11">
        <f t="shared" si="2"/>
        <v>0</v>
      </c>
      <c r="AC695" s="11">
        <f t="shared" si="3"/>
        <v>0</v>
      </c>
    </row>
    <row r="696" spans="1:29" ht="12.75">
      <c r="A696" s="18" t="s">
        <v>1056</v>
      </c>
      <c r="B696" s="11" t="s">
        <v>451</v>
      </c>
      <c r="D696" s="92">
        <f t="shared" si="0"/>
        <v>87</v>
      </c>
      <c r="E696" s="11">
        <f t="shared" si="1"/>
        <v>1</v>
      </c>
      <c r="X696" s="32">
        <v>87</v>
      </c>
      <c r="AB696" s="11">
        <f t="shared" si="2"/>
        <v>0</v>
      </c>
      <c r="AC696" s="11">
        <f t="shared" si="3"/>
        <v>0</v>
      </c>
    </row>
    <row r="697" spans="1:29" ht="12.75">
      <c r="A697" t="s">
        <v>1282</v>
      </c>
      <c r="B697" s="4" t="s">
        <v>451</v>
      </c>
      <c r="D697" s="92">
        <f t="shared" si="0"/>
        <v>89</v>
      </c>
      <c r="E697" s="11">
        <f t="shared" si="1"/>
        <v>1</v>
      </c>
      <c r="AA697" s="102">
        <v>89</v>
      </c>
      <c r="AB697" s="11">
        <f t="shared" si="2"/>
        <v>0</v>
      </c>
      <c r="AC697" s="11">
        <f t="shared" si="3"/>
        <v>0</v>
      </c>
    </row>
    <row r="698" spans="1:29" ht="12.75">
      <c r="A698" s="40" t="s">
        <v>922</v>
      </c>
      <c r="B698" s="20" t="s">
        <v>660</v>
      </c>
      <c r="D698" s="92">
        <f t="shared" si="0"/>
        <v>49.5</v>
      </c>
      <c r="E698" s="11">
        <f t="shared" si="1"/>
        <v>2</v>
      </c>
      <c r="U698" s="32">
        <v>78</v>
      </c>
      <c r="V698" s="103"/>
      <c r="W698" s="103"/>
      <c r="X698" s="103">
        <v>21</v>
      </c>
      <c r="AB698" s="11">
        <f t="shared" si="2"/>
        <v>0</v>
      </c>
      <c r="AC698" s="11">
        <f t="shared" si="3"/>
        <v>0</v>
      </c>
    </row>
    <row r="699" spans="1:29" ht="12.75">
      <c r="A699" s="18" t="s">
        <v>72</v>
      </c>
      <c r="B699" s="11" t="s">
        <v>44</v>
      </c>
      <c r="D699" s="92">
        <f t="shared" si="0"/>
        <v>28</v>
      </c>
      <c r="E699" s="11">
        <f t="shared" si="1"/>
        <v>1</v>
      </c>
      <c r="F699" s="92">
        <v>28</v>
      </c>
      <c r="AB699" s="11">
        <f t="shared" si="2"/>
        <v>0</v>
      </c>
      <c r="AC699" s="11">
        <f t="shared" si="3"/>
        <v>0</v>
      </c>
    </row>
    <row r="700" spans="1:29" ht="12.75">
      <c r="A700" s="18" t="s">
        <v>877</v>
      </c>
      <c r="B700" s="11" t="s">
        <v>660</v>
      </c>
      <c r="D700" s="92">
        <f t="shared" si="0"/>
        <v>80</v>
      </c>
      <c r="E700" s="11">
        <f t="shared" si="1"/>
        <v>1</v>
      </c>
      <c r="T700" s="32">
        <v>80</v>
      </c>
      <c r="AB700" s="11">
        <f t="shared" si="2"/>
        <v>0</v>
      </c>
      <c r="AC700" s="11">
        <f t="shared" si="3"/>
        <v>0</v>
      </c>
    </row>
    <row r="701" spans="1:29" ht="12.75">
      <c r="A701" s="40" t="s">
        <v>861</v>
      </c>
      <c r="B701" s="20" t="s">
        <v>451</v>
      </c>
      <c r="D701" s="92">
        <f t="shared" si="0"/>
        <v>62</v>
      </c>
      <c r="E701" s="11">
        <f t="shared" si="1"/>
        <v>3</v>
      </c>
      <c r="T701" s="32">
        <v>46</v>
      </c>
      <c r="U701" s="103"/>
      <c r="V701" s="103"/>
      <c r="W701" s="103"/>
      <c r="X701" s="103">
        <v>50</v>
      </c>
      <c r="Y701" s="103">
        <v>90</v>
      </c>
      <c r="AB701" s="11">
        <f t="shared" si="2"/>
        <v>0</v>
      </c>
      <c r="AC701" s="11">
        <f t="shared" si="3"/>
        <v>0</v>
      </c>
    </row>
    <row r="702" spans="1:29" ht="12.75">
      <c r="A702" s="18" t="s">
        <v>1060</v>
      </c>
      <c r="B702" s="11" t="s">
        <v>46</v>
      </c>
      <c r="D702" s="92">
        <f t="shared" si="0"/>
        <v>94</v>
      </c>
      <c r="E702" s="11">
        <f t="shared" si="1"/>
        <v>1</v>
      </c>
      <c r="X702" s="32">
        <v>94</v>
      </c>
      <c r="AB702" s="11">
        <f t="shared" si="2"/>
        <v>0</v>
      </c>
      <c r="AC702" s="11">
        <f t="shared" si="3"/>
        <v>0</v>
      </c>
    </row>
    <row r="703" spans="1:29" ht="12.75">
      <c r="A703" s="18" t="s">
        <v>1114</v>
      </c>
      <c r="B703" s="11" t="s">
        <v>44</v>
      </c>
      <c r="D703" s="92">
        <f t="shared" si="0"/>
        <v>35</v>
      </c>
      <c r="E703" s="11">
        <f t="shared" si="1"/>
        <v>1</v>
      </c>
      <c r="Y703" s="55">
        <v>35</v>
      </c>
      <c r="AB703" s="11">
        <f t="shared" si="2"/>
        <v>0</v>
      </c>
      <c r="AC703" s="11">
        <f t="shared" si="3"/>
        <v>0</v>
      </c>
    </row>
    <row r="704" spans="1:29" ht="12.75">
      <c r="A704" s="10" t="s">
        <v>36</v>
      </c>
      <c r="B704" s="11" t="s">
        <v>28</v>
      </c>
      <c r="C704" s="6">
        <v>2</v>
      </c>
      <c r="D704" s="92">
        <f t="shared" si="0"/>
        <v>17.25</v>
      </c>
      <c r="E704" s="11">
        <f t="shared" si="1"/>
        <v>8</v>
      </c>
      <c r="F704" s="92">
        <v>6</v>
      </c>
      <c r="G704" s="115">
        <v>3</v>
      </c>
      <c r="H704" s="103">
        <v>36</v>
      </c>
      <c r="I704" s="103"/>
      <c r="J704" s="103">
        <v>30</v>
      </c>
      <c r="K704" s="110">
        <v>1</v>
      </c>
      <c r="L704" s="103">
        <v>17</v>
      </c>
      <c r="M704" s="103">
        <v>17</v>
      </c>
      <c r="P704" s="32">
        <v>28</v>
      </c>
      <c r="AB704" s="11">
        <f t="shared" si="2"/>
        <v>2</v>
      </c>
      <c r="AC704" s="11">
        <f t="shared" si="3"/>
        <v>3</v>
      </c>
    </row>
    <row r="705" spans="1:29" ht="12.75">
      <c r="A705" s="18" t="s">
        <v>992</v>
      </c>
      <c r="B705" s="11" t="s">
        <v>38</v>
      </c>
      <c r="D705" s="92">
        <f t="shared" si="0"/>
        <v>50.5</v>
      </c>
      <c r="E705" s="11">
        <f t="shared" si="1"/>
        <v>4</v>
      </c>
      <c r="W705" s="32">
        <v>65</v>
      </c>
      <c r="X705" s="103">
        <v>10</v>
      </c>
      <c r="Y705" s="103">
        <v>62</v>
      </c>
      <c r="AA705" s="102">
        <v>65</v>
      </c>
      <c r="AB705" s="11">
        <f t="shared" si="2"/>
        <v>0</v>
      </c>
      <c r="AC705" s="11">
        <f t="shared" si="3"/>
        <v>1</v>
      </c>
    </row>
    <row r="706" spans="1:29" ht="12.75">
      <c r="A706" s="62" t="s">
        <v>1342</v>
      </c>
      <c r="B706" s="4" t="s">
        <v>42</v>
      </c>
      <c r="D706" s="92">
        <f t="shared" si="0"/>
        <v>55</v>
      </c>
      <c r="E706" s="11">
        <f t="shared" si="1"/>
        <v>1</v>
      </c>
      <c r="AA706" s="102">
        <v>55</v>
      </c>
      <c r="AB706" s="11">
        <f t="shared" si="2"/>
        <v>0</v>
      </c>
      <c r="AC706" s="11">
        <f t="shared" si="3"/>
        <v>0</v>
      </c>
    </row>
    <row r="707" spans="1:29" ht="12.75">
      <c r="A707" s="40" t="s">
        <v>981</v>
      </c>
      <c r="B707" s="20" t="s">
        <v>593</v>
      </c>
      <c r="D707" s="92">
        <f t="shared" si="0"/>
        <v>44.5</v>
      </c>
      <c r="E707" s="11">
        <f t="shared" si="1"/>
        <v>2</v>
      </c>
      <c r="W707" s="32">
        <v>34</v>
      </c>
      <c r="X707" s="103">
        <v>55</v>
      </c>
      <c r="AB707" s="11">
        <f t="shared" si="2"/>
        <v>0</v>
      </c>
      <c r="AC707" s="11">
        <f t="shared" si="3"/>
        <v>0</v>
      </c>
    </row>
    <row r="708" spans="1:29" ht="12.75">
      <c r="A708" s="18" t="s">
        <v>670</v>
      </c>
      <c r="B708" s="11" t="s">
        <v>90</v>
      </c>
      <c r="D708" s="92">
        <f t="shared" si="0"/>
        <v>51</v>
      </c>
      <c r="E708" s="11">
        <f t="shared" si="1"/>
        <v>1</v>
      </c>
      <c r="Q708" s="32">
        <v>51</v>
      </c>
      <c r="AB708" s="11">
        <f t="shared" si="2"/>
        <v>0</v>
      </c>
      <c r="AC708" s="11">
        <f t="shared" si="3"/>
        <v>0</v>
      </c>
    </row>
    <row r="709" spans="1:29" ht="12.75">
      <c r="A709" s="18" t="s">
        <v>674</v>
      </c>
      <c r="B709" s="11" t="s">
        <v>130</v>
      </c>
      <c r="D709" s="92">
        <f t="shared" si="0"/>
        <v>58</v>
      </c>
      <c r="E709" s="11">
        <f t="shared" si="1"/>
        <v>1</v>
      </c>
      <c r="Q709" s="32">
        <v>58</v>
      </c>
      <c r="AB709" s="11">
        <f t="shared" si="2"/>
        <v>0</v>
      </c>
      <c r="AC709" s="11">
        <f t="shared" si="3"/>
        <v>0</v>
      </c>
    </row>
    <row r="710" spans="1:29" ht="12.75">
      <c r="A710" s="18" t="s">
        <v>585</v>
      </c>
      <c r="B710" s="11" t="s">
        <v>33</v>
      </c>
      <c r="D710" s="92">
        <f t="shared" si="0"/>
        <v>49</v>
      </c>
      <c r="E710" s="11">
        <f t="shared" si="1"/>
        <v>2</v>
      </c>
      <c r="P710" s="32">
        <v>20</v>
      </c>
      <c r="Q710" s="103">
        <v>78</v>
      </c>
      <c r="AB710" s="11">
        <f t="shared" si="2"/>
        <v>0</v>
      </c>
      <c r="AC710" s="11">
        <f t="shared" si="3"/>
        <v>0</v>
      </c>
    </row>
    <row r="711" spans="1:29" ht="12.75">
      <c r="A711" s="18" t="s">
        <v>732</v>
      </c>
      <c r="B711" s="11" t="s">
        <v>163</v>
      </c>
      <c r="D711" s="92">
        <f t="shared" si="0"/>
        <v>59</v>
      </c>
      <c r="E711" s="11">
        <f t="shared" si="1"/>
        <v>1</v>
      </c>
      <c r="R711" s="32">
        <v>59</v>
      </c>
      <c r="AB711" s="11">
        <f t="shared" si="2"/>
        <v>0</v>
      </c>
      <c r="AC711" s="11">
        <f t="shared" si="3"/>
        <v>0</v>
      </c>
    </row>
    <row r="712" spans="1:29" ht="12.75">
      <c r="A712" s="18" t="s">
        <v>658</v>
      </c>
      <c r="B712" s="11" t="s">
        <v>30</v>
      </c>
      <c r="D712" s="92">
        <f t="shared" si="0"/>
        <v>23</v>
      </c>
      <c r="E712" s="11">
        <f t="shared" si="1"/>
        <v>1</v>
      </c>
      <c r="Q712" s="32">
        <v>23</v>
      </c>
      <c r="AB712" s="11">
        <f t="shared" si="2"/>
        <v>0</v>
      </c>
      <c r="AC712" s="11">
        <f t="shared" si="3"/>
        <v>0</v>
      </c>
    </row>
    <row r="713" spans="1:29" ht="12.75">
      <c r="A713" s="38" t="s">
        <v>448</v>
      </c>
      <c r="B713" s="15" t="s">
        <v>28</v>
      </c>
      <c r="D713" s="92">
        <f t="shared" si="0"/>
        <v>32</v>
      </c>
      <c r="E713" s="11">
        <f t="shared" si="1"/>
        <v>2</v>
      </c>
      <c r="N713" s="32">
        <v>19</v>
      </c>
      <c r="O713" s="103"/>
      <c r="P713" s="103">
        <v>45</v>
      </c>
      <c r="AB713" s="11">
        <f t="shared" si="2"/>
        <v>0</v>
      </c>
      <c r="AC713" s="11">
        <f t="shared" si="3"/>
        <v>0</v>
      </c>
    </row>
    <row r="714" spans="1:29" ht="12.75">
      <c r="A714" s="18" t="s">
        <v>686</v>
      </c>
      <c r="B714" s="11" t="s">
        <v>30</v>
      </c>
      <c r="D714" s="92">
        <f t="shared" si="0"/>
        <v>55.75</v>
      </c>
      <c r="E714" s="11">
        <f t="shared" si="1"/>
        <v>4</v>
      </c>
      <c r="Q714" s="32">
        <v>76</v>
      </c>
      <c r="R714" s="103">
        <v>53</v>
      </c>
      <c r="S714" s="103">
        <v>72</v>
      </c>
      <c r="T714" s="103"/>
      <c r="U714" s="103">
        <v>22</v>
      </c>
      <c r="AB714" s="11">
        <f t="shared" si="2"/>
        <v>0</v>
      </c>
      <c r="AC714" s="11">
        <f t="shared" si="3"/>
        <v>0</v>
      </c>
    </row>
    <row r="715" spans="1:29" ht="12.75">
      <c r="A715" s="18" t="s">
        <v>196</v>
      </c>
      <c r="B715" s="11" t="s">
        <v>39</v>
      </c>
      <c r="D715" s="92">
        <f t="shared" si="0"/>
        <v>28.5</v>
      </c>
      <c r="E715" s="11">
        <f t="shared" si="1"/>
        <v>2</v>
      </c>
      <c r="J715" s="32">
        <v>8</v>
      </c>
      <c r="K715" s="103"/>
      <c r="L715" s="103"/>
      <c r="M715" s="103"/>
      <c r="N715" s="103"/>
      <c r="O715" s="103">
        <v>49</v>
      </c>
      <c r="AB715" s="11">
        <f t="shared" si="2"/>
        <v>0</v>
      </c>
      <c r="AC715" s="11">
        <f t="shared" si="3"/>
        <v>1</v>
      </c>
    </row>
    <row r="716" spans="1:29" ht="12.75">
      <c r="A716" s="18" t="s">
        <v>322</v>
      </c>
      <c r="B716" s="11" t="s">
        <v>30</v>
      </c>
      <c r="D716" s="92">
        <f t="shared" si="0"/>
        <v>24.5</v>
      </c>
      <c r="E716" s="11">
        <f t="shared" si="1"/>
        <v>2</v>
      </c>
      <c r="L716" s="32">
        <v>24</v>
      </c>
      <c r="M716" s="103"/>
      <c r="N716" s="103"/>
      <c r="O716" s="103">
        <v>25</v>
      </c>
      <c r="AB716" s="11">
        <f t="shared" si="2"/>
        <v>0</v>
      </c>
      <c r="AC716" s="11">
        <f t="shared" si="3"/>
        <v>0</v>
      </c>
    </row>
    <row r="717" spans="1:29" ht="12.75">
      <c r="A717" s="18" t="s">
        <v>176</v>
      </c>
      <c r="B717" s="11" t="s">
        <v>28</v>
      </c>
      <c r="D717" s="92">
        <f t="shared" si="0"/>
        <v>26</v>
      </c>
      <c r="E717" s="11">
        <f t="shared" si="1"/>
        <v>1</v>
      </c>
      <c r="I717" s="32">
        <v>26</v>
      </c>
      <c r="AB717" s="11">
        <f t="shared" si="2"/>
        <v>0</v>
      </c>
      <c r="AC717" s="11">
        <f t="shared" si="3"/>
        <v>0</v>
      </c>
    </row>
    <row r="718" spans="1:29" ht="12.75">
      <c r="A718" s="40" t="s">
        <v>903</v>
      </c>
      <c r="B718" s="20" t="s">
        <v>130</v>
      </c>
      <c r="D718" s="92">
        <f t="shared" si="0"/>
        <v>42.333333333333336</v>
      </c>
      <c r="E718" s="11">
        <f t="shared" si="1"/>
        <v>6</v>
      </c>
      <c r="U718" s="32">
        <v>23</v>
      </c>
      <c r="V718" s="103">
        <v>50</v>
      </c>
      <c r="W718" s="103">
        <v>54</v>
      </c>
      <c r="X718" s="103">
        <v>29</v>
      </c>
      <c r="Y718" s="103">
        <v>42</v>
      </c>
      <c r="AA718" s="102">
        <v>56</v>
      </c>
      <c r="AB718" s="11">
        <f t="shared" si="2"/>
        <v>0</v>
      </c>
      <c r="AC718" s="11">
        <f t="shared" si="3"/>
        <v>0</v>
      </c>
    </row>
    <row r="719" spans="1:29" ht="12.75">
      <c r="A719" s="18" t="s">
        <v>280</v>
      </c>
      <c r="B719" s="11" t="s">
        <v>130</v>
      </c>
      <c r="D719" s="92">
        <f t="shared" si="0"/>
        <v>51.333333333333336</v>
      </c>
      <c r="E719" s="11">
        <f t="shared" si="1"/>
        <v>3</v>
      </c>
      <c r="K719" s="32">
        <v>43</v>
      </c>
      <c r="L719" s="103"/>
      <c r="M719" s="103">
        <v>55</v>
      </c>
      <c r="N719" s="103">
        <v>56</v>
      </c>
      <c r="AB719" s="11">
        <f t="shared" si="2"/>
        <v>0</v>
      </c>
      <c r="AC719" s="11">
        <f t="shared" si="3"/>
        <v>0</v>
      </c>
    </row>
    <row r="720" spans="1:29" ht="12.75">
      <c r="A720" s="18" t="s">
        <v>345</v>
      </c>
      <c r="B720" s="11" t="s">
        <v>33</v>
      </c>
      <c r="D720" s="92">
        <f t="shared" si="0"/>
        <v>67</v>
      </c>
      <c r="E720" s="11">
        <f t="shared" si="1"/>
        <v>1</v>
      </c>
      <c r="L720" s="32">
        <v>67</v>
      </c>
      <c r="AB720" s="11">
        <f t="shared" si="2"/>
        <v>0</v>
      </c>
      <c r="AC720" s="11">
        <f t="shared" si="3"/>
        <v>0</v>
      </c>
    </row>
    <row r="721" spans="1:29" ht="12.75">
      <c r="A721" s="18" t="s">
        <v>1118</v>
      </c>
      <c r="B721" s="11" t="s">
        <v>33</v>
      </c>
      <c r="D721" s="92">
        <f t="shared" si="0"/>
        <v>48</v>
      </c>
      <c r="E721" s="11">
        <f t="shared" si="1"/>
        <v>1</v>
      </c>
      <c r="Y721" s="55">
        <v>48</v>
      </c>
      <c r="AB721" s="11">
        <f t="shared" si="2"/>
        <v>0</v>
      </c>
      <c r="AC721" s="11">
        <f t="shared" si="3"/>
        <v>0</v>
      </c>
    </row>
    <row r="722" spans="1:29" ht="12.75">
      <c r="A722" s="18" t="s">
        <v>714</v>
      </c>
      <c r="B722" s="11" t="s">
        <v>33</v>
      </c>
      <c r="D722" s="92">
        <f t="shared" si="0"/>
        <v>24</v>
      </c>
      <c r="E722" s="11">
        <f t="shared" si="1"/>
        <v>1</v>
      </c>
      <c r="R722" s="32">
        <v>24</v>
      </c>
      <c r="AB722" s="11">
        <f t="shared" si="2"/>
        <v>0</v>
      </c>
      <c r="AC722" s="11">
        <f t="shared" si="3"/>
        <v>0</v>
      </c>
    </row>
    <row r="723" spans="1:29" ht="12.75">
      <c r="A723" s="38" t="s">
        <v>468</v>
      </c>
      <c r="B723" s="15" t="s">
        <v>39</v>
      </c>
      <c r="D723" s="92">
        <f t="shared" si="0"/>
        <v>74.33333333333333</v>
      </c>
      <c r="E723" s="11">
        <f t="shared" si="1"/>
        <v>3</v>
      </c>
      <c r="N723" s="32">
        <v>60</v>
      </c>
      <c r="O723" s="103"/>
      <c r="P723" s="103"/>
      <c r="Q723" s="103">
        <v>69</v>
      </c>
      <c r="R723" s="103">
        <v>94</v>
      </c>
      <c r="AB723" s="11">
        <f t="shared" si="2"/>
        <v>0</v>
      </c>
      <c r="AC723" s="11">
        <f t="shared" si="3"/>
        <v>0</v>
      </c>
    </row>
    <row r="724" spans="1:29" ht="12.75">
      <c r="A724" s="18" t="s">
        <v>264</v>
      </c>
      <c r="B724" s="11" t="s">
        <v>31</v>
      </c>
      <c r="D724" s="92">
        <f t="shared" si="0"/>
        <v>24</v>
      </c>
      <c r="E724" s="11">
        <f t="shared" si="1"/>
        <v>2</v>
      </c>
      <c r="K724" s="32">
        <v>13</v>
      </c>
      <c r="L724" s="103">
        <v>35</v>
      </c>
      <c r="AB724" s="11">
        <f t="shared" si="2"/>
        <v>0</v>
      </c>
      <c r="AC724" s="11">
        <f t="shared" si="3"/>
        <v>0</v>
      </c>
    </row>
    <row r="725" spans="1:29" ht="12.75">
      <c r="A725" s="18" t="s">
        <v>616</v>
      </c>
      <c r="B725" s="11" t="s">
        <v>128</v>
      </c>
      <c r="D725" s="92">
        <f t="shared" si="0"/>
        <v>88</v>
      </c>
      <c r="E725" s="11">
        <f t="shared" si="1"/>
        <v>1</v>
      </c>
      <c r="P725" s="32">
        <v>88</v>
      </c>
      <c r="AB725" s="11">
        <f t="shared" si="2"/>
        <v>0</v>
      </c>
      <c r="AC725" s="11">
        <f t="shared" si="3"/>
        <v>0</v>
      </c>
    </row>
    <row r="726" spans="1:29" ht="12.75">
      <c r="A726" s="40" t="s">
        <v>927</v>
      </c>
      <c r="B726" s="20" t="s">
        <v>39</v>
      </c>
      <c r="D726" s="92">
        <f t="shared" si="0"/>
        <v>86</v>
      </c>
      <c r="E726" s="11">
        <f t="shared" si="1"/>
        <v>1</v>
      </c>
      <c r="U726" s="32">
        <v>86</v>
      </c>
      <c r="AB726" s="11">
        <f t="shared" si="2"/>
        <v>0</v>
      </c>
      <c r="AC726" s="11">
        <f t="shared" si="3"/>
        <v>0</v>
      </c>
    </row>
    <row r="727" spans="1:29" ht="12.75">
      <c r="A727" s="38" t="s">
        <v>488</v>
      </c>
      <c r="B727" s="15" t="s">
        <v>46</v>
      </c>
      <c r="D727" s="92">
        <f t="shared" si="0"/>
        <v>96</v>
      </c>
      <c r="E727" s="11">
        <f t="shared" si="1"/>
        <v>1</v>
      </c>
      <c r="N727" s="32">
        <v>96</v>
      </c>
      <c r="AB727" s="11">
        <f t="shared" si="2"/>
        <v>0</v>
      </c>
      <c r="AC727" s="11">
        <f t="shared" si="3"/>
        <v>0</v>
      </c>
    </row>
    <row r="728" spans="1:29" ht="12.75">
      <c r="A728" s="14" t="s">
        <v>129</v>
      </c>
      <c r="B728" s="11" t="s">
        <v>31</v>
      </c>
      <c r="C728" s="6">
        <v>1</v>
      </c>
      <c r="D728" s="92">
        <f t="shared" si="0"/>
        <v>21.583333333333332</v>
      </c>
      <c r="E728" s="11">
        <f t="shared" si="1"/>
        <v>12</v>
      </c>
      <c r="H728" s="32">
        <v>11</v>
      </c>
      <c r="I728" s="103"/>
      <c r="J728" s="103">
        <v>33</v>
      </c>
      <c r="K728" s="103">
        <v>26</v>
      </c>
      <c r="L728" s="58">
        <v>2</v>
      </c>
      <c r="M728" s="103">
        <v>4</v>
      </c>
      <c r="N728" s="103"/>
      <c r="O728" s="103">
        <v>10</v>
      </c>
      <c r="P728" s="103">
        <v>52</v>
      </c>
      <c r="Q728" s="103"/>
      <c r="R728" s="103"/>
      <c r="S728" s="103">
        <v>4</v>
      </c>
      <c r="T728" s="103">
        <v>9</v>
      </c>
      <c r="U728" s="103">
        <v>18</v>
      </c>
      <c r="V728" s="103">
        <v>14</v>
      </c>
      <c r="W728" s="103">
        <v>76</v>
      </c>
      <c r="AB728" s="11">
        <f t="shared" si="2"/>
        <v>3</v>
      </c>
      <c r="AC728" s="11">
        <f t="shared" si="3"/>
        <v>5</v>
      </c>
    </row>
    <row r="729" spans="1:29" ht="12.75">
      <c r="A729" s="38" t="s">
        <v>476</v>
      </c>
      <c r="B729" s="15" t="s">
        <v>28</v>
      </c>
      <c r="D729" s="92">
        <f t="shared" si="0"/>
        <v>78</v>
      </c>
      <c r="E729" s="11">
        <f t="shared" si="1"/>
        <v>1</v>
      </c>
      <c r="N729" s="32">
        <v>78</v>
      </c>
      <c r="AB729" s="11">
        <f t="shared" si="2"/>
        <v>0</v>
      </c>
      <c r="AC729" s="11">
        <f t="shared" si="3"/>
        <v>0</v>
      </c>
    </row>
    <row r="730" spans="1:29" ht="12.75">
      <c r="A730" s="18" t="s">
        <v>209</v>
      </c>
      <c r="B730" s="11" t="s">
        <v>28</v>
      </c>
      <c r="D730" s="92">
        <f t="shared" si="0"/>
        <v>34</v>
      </c>
      <c r="E730" s="11">
        <f t="shared" si="1"/>
        <v>3</v>
      </c>
      <c r="J730" s="32">
        <v>32</v>
      </c>
      <c r="K730" s="103">
        <v>55</v>
      </c>
      <c r="L730" s="103"/>
      <c r="M730" s="103">
        <v>15</v>
      </c>
      <c r="AB730" s="11">
        <f t="shared" si="2"/>
        <v>0</v>
      </c>
      <c r="AC730" s="11">
        <f t="shared" si="3"/>
        <v>0</v>
      </c>
    </row>
    <row r="731" spans="1:29" ht="12.75">
      <c r="A731" s="18" t="s">
        <v>403</v>
      </c>
      <c r="B731" s="11" t="s">
        <v>30</v>
      </c>
      <c r="D731" s="92">
        <f t="shared" si="0"/>
        <v>43</v>
      </c>
      <c r="E731" s="11">
        <f t="shared" si="1"/>
        <v>1</v>
      </c>
      <c r="M731" s="32">
        <v>43</v>
      </c>
      <c r="AB731" s="11">
        <f t="shared" si="2"/>
        <v>0</v>
      </c>
      <c r="AC731" s="11">
        <f t="shared" si="3"/>
        <v>0</v>
      </c>
    </row>
    <row r="732" spans="1:29" ht="12.75">
      <c r="A732" s="18" t="s">
        <v>88</v>
      </c>
      <c r="B732" s="11" t="s">
        <v>31</v>
      </c>
      <c r="D732" s="92">
        <f t="shared" si="0"/>
        <v>14</v>
      </c>
      <c r="E732" s="11">
        <f t="shared" si="1"/>
        <v>3</v>
      </c>
      <c r="G732" s="32">
        <v>5</v>
      </c>
      <c r="H732" s="103">
        <v>15</v>
      </c>
      <c r="I732" s="103"/>
      <c r="J732" s="103">
        <v>22</v>
      </c>
      <c r="AB732" s="11">
        <f t="shared" si="2"/>
        <v>1</v>
      </c>
      <c r="AC732" s="11">
        <f t="shared" si="3"/>
        <v>1</v>
      </c>
    </row>
    <row r="733" spans="1:29" ht="12.75">
      <c r="A733" s="40" t="s">
        <v>984</v>
      </c>
      <c r="B733" s="20" t="s">
        <v>163</v>
      </c>
      <c r="D733" s="92">
        <f t="shared" si="0"/>
        <v>38</v>
      </c>
      <c r="E733" s="11">
        <f t="shared" si="1"/>
        <v>1</v>
      </c>
      <c r="W733" s="32">
        <v>38</v>
      </c>
      <c r="AB733" s="11">
        <f t="shared" si="2"/>
        <v>0</v>
      </c>
      <c r="AC733" s="11">
        <f t="shared" si="3"/>
        <v>0</v>
      </c>
    </row>
    <row r="734" spans="1:29" ht="12.75">
      <c r="A734" s="18" t="s">
        <v>677</v>
      </c>
      <c r="B734" s="11" t="s">
        <v>33</v>
      </c>
      <c r="D734" s="92">
        <f t="shared" si="0"/>
        <v>64</v>
      </c>
      <c r="E734" s="11">
        <f t="shared" si="1"/>
        <v>1</v>
      </c>
      <c r="Q734" s="32">
        <v>64</v>
      </c>
      <c r="AB734" s="11">
        <f t="shared" si="2"/>
        <v>0</v>
      </c>
      <c r="AC734" s="11">
        <f t="shared" si="3"/>
        <v>0</v>
      </c>
    </row>
    <row r="735" spans="1:29" ht="12.75">
      <c r="A735" s="10" t="s">
        <v>122</v>
      </c>
      <c r="B735" s="20" t="s">
        <v>26</v>
      </c>
      <c r="C735" s="6">
        <v>2</v>
      </c>
      <c r="D735" s="92">
        <f t="shared" si="0"/>
        <v>9.333333333333334</v>
      </c>
      <c r="E735" s="11">
        <f t="shared" si="1"/>
        <v>3</v>
      </c>
      <c r="H735" s="110">
        <v>1</v>
      </c>
      <c r="I735" s="110">
        <v>1</v>
      </c>
      <c r="J735" s="32">
        <v>26</v>
      </c>
      <c r="AB735" s="11">
        <f t="shared" si="2"/>
        <v>2</v>
      </c>
      <c r="AC735" s="11">
        <f t="shared" si="3"/>
        <v>2</v>
      </c>
    </row>
    <row r="736" spans="1:29" ht="12.75">
      <c r="A736" s="18" t="s">
        <v>103</v>
      </c>
      <c r="B736" s="11" t="s">
        <v>26</v>
      </c>
      <c r="D736" s="92">
        <f t="shared" si="0"/>
        <v>23</v>
      </c>
      <c r="E736" s="11">
        <f t="shared" si="1"/>
        <v>1</v>
      </c>
      <c r="G736" s="32">
        <v>23</v>
      </c>
      <c r="AB736" s="11">
        <f t="shared" si="2"/>
        <v>0</v>
      </c>
      <c r="AC736" s="11">
        <f t="shared" si="3"/>
        <v>0</v>
      </c>
    </row>
    <row r="737" spans="1:29" ht="12.75">
      <c r="A737" s="18" t="s">
        <v>170</v>
      </c>
      <c r="B737" s="11" t="s">
        <v>31</v>
      </c>
      <c r="D737" s="92">
        <f t="shared" si="0"/>
        <v>19</v>
      </c>
      <c r="E737" s="11">
        <f t="shared" si="1"/>
        <v>1</v>
      </c>
      <c r="I737" s="32">
        <v>19</v>
      </c>
      <c r="AB737" s="11">
        <f t="shared" si="2"/>
        <v>0</v>
      </c>
      <c r="AC737" s="11">
        <f t="shared" si="3"/>
        <v>0</v>
      </c>
    </row>
    <row r="738" spans="1:29" ht="12.75">
      <c r="A738" s="18" t="s">
        <v>108</v>
      </c>
      <c r="B738" s="11" t="s">
        <v>35</v>
      </c>
      <c r="D738" s="92">
        <f t="shared" si="0"/>
        <v>31</v>
      </c>
      <c r="E738" s="11">
        <f t="shared" si="1"/>
        <v>2</v>
      </c>
      <c r="G738" s="32">
        <v>30</v>
      </c>
      <c r="H738" s="103"/>
      <c r="I738" s="103">
        <v>32</v>
      </c>
      <c r="AB738" s="11">
        <f t="shared" si="2"/>
        <v>0</v>
      </c>
      <c r="AC738" s="11">
        <f t="shared" si="3"/>
        <v>0</v>
      </c>
    </row>
    <row r="739" spans="1:29" ht="12.75">
      <c r="A739" s="18" t="s">
        <v>60</v>
      </c>
      <c r="B739" s="11" t="s">
        <v>33</v>
      </c>
      <c r="D739" s="92">
        <f t="shared" si="0"/>
        <v>25.666666666666668</v>
      </c>
      <c r="E739" s="11">
        <f t="shared" si="1"/>
        <v>3</v>
      </c>
      <c r="F739" s="92">
        <v>19</v>
      </c>
      <c r="G739" s="103">
        <v>19</v>
      </c>
      <c r="H739" s="103">
        <v>39</v>
      </c>
      <c r="AB739" s="11">
        <f t="shared" si="2"/>
        <v>0</v>
      </c>
      <c r="AC739" s="11">
        <f t="shared" si="3"/>
        <v>0</v>
      </c>
    </row>
    <row r="740" spans="1:29" ht="12.75">
      <c r="A740" s="62" t="s">
        <v>1267</v>
      </c>
      <c r="B740" s="4" t="s">
        <v>26</v>
      </c>
      <c r="D740" s="92">
        <f t="shared" si="0"/>
        <v>47</v>
      </c>
      <c r="E740" s="11">
        <f t="shared" si="1"/>
        <v>1</v>
      </c>
      <c r="AA740" s="102">
        <v>47</v>
      </c>
      <c r="AB740" s="11">
        <f t="shared" si="2"/>
        <v>0</v>
      </c>
      <c r="AC740" s="11">
        <f t="shared" si="3"/>
        <v>0</v>
      </c>
    </row>
    <row r="741" spans="1:29" ht="12.75">
      <c r="A741" s="18" t="s">
        <v>1065</v>
      </c>
      <c r="B741" s="11" t="s">
        <v>28</v>
      </c>
      <c r="D741" s="92">
        <f t="shared" si="0"/>
        <v>81.33333333333333</v>
      </c>
      <c r="E741" s="11">
        <f t="shared" si="1"/>
        <v>3</v>
      </c>
      <c r="X741" s="32">
        <v>103</v>
      </c>
      <c r="Y741" s="103">
        <v>87</v>
      </c>
      <c r="AA741" s="102">
        <v>54</v>
      </c>
      <c r="AB741" s="11">
        <f t="shared" si="2"/>
        <v>0</v>
      </c>
      <c r="AC741" s="11">
        <f t="shared" si="3"/>
        <v>0</v>
      </c>
    </row>
    <row r="742" spans="1:29" ht="12.75">
      <c r="A742" s="40" t="s">
        <v>986</v>
      </c>
      <c r="B742" s="20" t="s">
        <v>33</v>
      </c>
      <c r="D742" s="92">
        <f t="shared" si="0"/>
        <v>50.5</v>
      </c>
      <c r="E742" s="11">
        <f t="shared" si="1"/>
        <v>2</v>
      </c>
      <c r="W742" s="32">
        <v>44</v>
      </c>
      <c r="X742" s="103"/>
      <c r="Y742" s="103">
        <v>57</v>
      </c>
      <c r="AB742" s="11">
        <f t="shared" si="2"/>
        <v>0</v>
      </c>
      <c r="AC742" s="11">
        <f t="shared" si="3"/>
        <v>0</v>
      </c>
    </row>
    <row r="743" spans="1:29" ht="12.75">
      <c r="A743" s="18" t="s">
        <v>759</v>
      </c>
      <c r="B743" s="11" t="s">
        <v>266</v>
      </c>
      <c r="D743" s="92">
        <f t="shared" si="0"/>
        <v>103</v>
      </c>
      <c r="E743" s="11">
        <f t="shared" si="1"/>
        <v>1</v>
      </c>
      <c r="R743" s="32">
        <v>103</v>
      </c>
      <c r="AB743" s="11">
        <f t="shared" si="2"/>
        <v>0</v>
      </c>
      <c r="AC743" s="11">
        <f t="shared" si="3"/>
        <v>0</v>
      </c>
    </row>
    <row r="744" spans="1:29" ht="12.75">
      <c r="A744" s="18" t="s">
        <v>544</v>
      </c>
      <c r="B744" s="11" t="s">
        <v>96</v>
      </c>
      <c r="D744" s="92">
        <f t="shared" si="0"/>
        <v>87</v>
      </c>
      <c r="E744" s="11">
        <f t="shared" si="1"/>
        <v>1</v>
      </c>
      <c r="O744" s="32">
        <v>87</v>
      </c>
      <c r="AB744" s="11">
        <f t="shared" si="2"/>
        <v>0</v>
      </c>
      <c r="AC744" s="11">
        <f t="shared" si="3"/>
        <v>0</v>
      </c>
    </row>
    <row r="745" spans="1:29" ht="12.75">
      <c r="A745" s="18" t="s">
        <v>757</v>
      </c>
      <c r="B745" s="11" t="s">
        <v>321</v>
      </c>
      <c r="D745" s="92">
        <f t="shared" si="0"/>
        <v>100</v>
      </c>
      <c r="E745" s="11">
        <f t="shared" si="1"/>
        <v>1</v>
      </c>
      <c r="R745" s="32">
        <v>100</v>
      </c>
      <c r="AB745" s="11">
        <f t="shared" si="2"/>
        <v>0</v>
      </c>
      <c r="AC745" s="11">
        <f t="shared" si="3"/>
        <v>0</v>
      </c>
    </row>
    <row r="746" spans="1:29" ht="12.75">
      <c r="A746" s="18" t="s">
        <v>1055</v>
      </c>
      <c r="B746" s="11" t="s">
        <v>321</v>
      </c>
      <c r="D746" s="92">
        <f t="shared" si="0"/>
        <v>82</v>
      </c>
      <c r="E746" s="11">
        <f t="shared" si="1"/>
        <v>1</v>
      </c>
      <c r="X746" s="32">
        <v>82</v>
      </c>
      <c r="AB746" s="11">
        <f t="shared" si="2"/>
        <v>0</v>
      </c>
      <c r="AC746" s="11">
        <f t="shared" si="3"/>
        <v>0</v>
      </c>
    </row>
    <row r="747" spans="1:29" ht="12.75">
      <c r="A747" s="18" t="s">
        <v>604</v>
      </c>
      <c r="B747" s="11" t="s">
        <v>582</v>
      </c>
      <c r="D747" s="92">
        <f t="shared" si="0"/>
        <v>58</v>
      </c>
      <c r="E747" s="11">
        <f t="shared" si="1"/>
        <v>1</v>
      </c>
      <c r="P747" s="32">
        <v>58</v>
      </c>
      <c r="AB747" s="11">
        <f t="shared" si="2"/>
        <v>0</v>
      </c>
      <c r="AC747" s="11">
        <f t="shared" si="3"/>
        <v>0</v>
      </c>
    </row>
    <row r="748" spans="1:29" ht="12.75">
      <c r="A748" s="116" t="s">
        <v>978</v>
      </c>
      <c r="B748" s="66" t="s">
        <v>42</v>
      </c>
      <c r="C748" s="6">
        <v>2</v>
      </c>
      <c r="D748" s="92">
        <f t="shared" si="0"/>
        <v>7.2</v>
      </c>
      <c r="E748" s="11">
        <f t="shared" si="1"/>
        <v>5</v>
      </c>
      <c r="W748" s="32">
        <v>17</v>
      </c>
      <c r="X748" s="113">
        <v>3</v>
      </c>
      <c r="Y748" s="103">
        <v>9</v>
      </c>
      <c r="Z748" s="102">
        <v>4</v>
      </c>
      <c r="AA748" s="113">
        <v>3</v>
      </c>
      <c r="AB748" s="11">
        <f t="shared" si="2"/>
        <v>3</v>
      </c>
      <c r="AC748" s="11">
        <f t="shared" si="3"/>
        <v>4</v>
      </c>
    </row>
    <row r="749" spans="1:29" ht="12.75">
      <c r="A749" s="18" t="s">
        <v>1008</v>
      </c>
      <c r="B749" s="11" t="s">
        <v>321</v>
      </c>
      <c r="D749" s="92">
        <f t="shared" si="0"/>
        <v>98</v>
      </c>
      <c r="E749" s="11">
        <f t="shared" si="1"/>
        <v>1</v>
      </c>
      <c r="W749" s="32">
        <v>98</v>
      </c>
      <c r="AB749" s="11">
        <f t="shared" si="2"/>
        <v>0</v>
      </c>
      <c r="AC749" s="11">
        <f t="shared" si="3"/>
        <v>0</v>
      </c>
    </row>
    <row r="750" spans="1:29" ht="12.75">
      <c r="A750" s="18" t="s">
        <v>764</v>
      </c>
      <c r="B750" s="11" t="s">
        <v>321</v>
      </c>
      <c r="D750" s="92">
        <f t="shared" si="0"/>
        <v>108</v>
      </c>
      <c r="E750" s="11">
        <f t="shared" si="1"/>
        <v>1</v>
      </c>
      <c r="R750" s="32">
        <v>108</v>
      </c>
      <c r="AB750" s="11">
        <f t="shared" si="2"/>
        <v>0</v>
      </c>
      <c r="AC750" s="11">
        <f t="shared" si="3"/>
        <v>0</v>
      </c>
    </row>
    <row r="751" spans="1:29" ht="12.75">
      <c r="A751" s="18" t="s">
        <v>180</v>
      </c>
      <c r="B751" s="11" t="s">
        <v>48</v>
      </c>
      <c r="D751" s="92">
        <f t="shared" si="0"/>
        <v>31</v>
      </c>
      <c r="E751" s="11">
        <f t="shared" si="1"/>
        <v>1</v>
      </c>
      <c r="I751" s="32">
        <v>31</v>
      </c>
      <c r="AB751" s="11">
        <f t="shared" si="2"/>
        <v>0</v>
      </c>
      <c r="AC751" s="11">
        <f t="shared" si="3"/>
        <v>0</v>
      </c>
    </row>
    <row r="752" spans="1:29" ht="12.75">
      <c r="A752" t="s">
        <v>1283</v>
      </c>
      <c r="B752" s="4" t="s">
        <v>321</v>
      </c>
      <c r="D752" s="92">
        <f t="shared" si="0"/>
        <v>90</v>
      </c>
      <c r="E752" s="11">
        <f t="shared" si="1"/>
        <v>1</v>
      </c>
      <c r="AA752" s="102">
        <v>90</v>
      </c>
      <c r="AB752" s="11">
        <f t="shared" si="2"/>
        <v>0</v>
      </c>
      <c r="AC752" s="11">
        <f t="shared" si="3"/>
        <v>0</v>
      </c>
    </row>
    <row r="753" spans="1:29" ht="12.75">
      <c r="A753" s="18" t="s">
        <v>1139</v>
      </c>
      <c r="B753" s="11" t="s">
        <v>512</v>
      </c>
      <c r="D753" s="92">
        <f t="shared" si="0"/>
        <v>95</v>
      </c>
      <c r="E753" s="11">
        <f t="shared" si="1"/>
        <v>1</v>
      </c>
      <c r="Y753" s="32">
        <v>95</v>
      </c>
      <c r="AB753" s="11">
        <f t="shared" si="2"/>
        <v>0</v>
      </c>
      <c r="AC753" s="11">
        <f t="shared" si="3"/>
        <v>0</v>
      </c>
    </row>
    <row r="754" spans="1:29" ht="12.75">
      <c r="A754" s="40" t="s">
        <v>975</v>
      </c>
      <c r="B754" s="20" t="s">
        <v>26</v>
      </c>
      <c r="D754" s="92">
        <f t="shared" si="0"/>
        <v>12.666666666666666</v>
      </c>
      <c r="E754" s="11">
        <f t="shared" si="1"/>
        <v>3</v>
      </c>
      <c r="W754" s="32">
        <v>6</v>
      </c>
      <c r="Y754" s="103">
        <v>11</v>
      </c>
      <c r="AA754" s="102">
        <v>21</v>
      </c>
      <c r="AB754" s="11">
        <f t="shared" si="2"/>
        <v>0</v>
      </c>
      <c r="AC754" s="11">
        <f t="shared" si="3"/>
        <v>1</v>
      </c>
    </row>
  </sheetData>
  <sheetProtection selectLockedCells="1" selectUnlockedCells="1"/>
  <autoFilter ref="A1:AC754"/>
  <conditionalFormatting sqref="K615 AA653 F367:W367 Z367 F178:Z366 F368:Z608 AA178:AA607 F3:AA177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conditionalFormatting sqref="F1:Y2">
    <cfRule type="cellIs" priority="4" dxfId="3" operator="equal" stopIfTrue="1">
      <formula>0</formula>
    </cfRule>
  </conditionalFormatting>
  <conditionalFormatting sqref="AB4:AB754">
    <cfRule type="cellIs" priority="5" dxfId="4" operator="greaterThan" stopIfTrue="1">
      <formula>0</formula>
    </cfRule>
  </conditionalFormatting>
  <conditionalFormatting sqref="AC4:AC754">
    <cfRule type="cellIs" priority="6" dxfId="5" operator="greaterThan" stopIfTrue="1">
      <formula>0</formula>
    </cfRule>
  </conditionalFormatting>
  <conditionalFormatting sqref="X653">
    <cfRule type="cellIs" priority="7" dxfId="0" operator="equal" stopIfTrue="1">
      <formula>1</formula>
    </cfRule>
    <cfRule type="cellIs" priority="8" dxfId="1" operator="equal" stopIfTrue="1">
      <formula>2</formula>
    </cfRule>
    <cfRule type="cellIs" priority="9" dxfId="2" operator="equal" stopIfTrue="1">
      <formula>3</formula>
    </cfRule>
  </conditionalFormatting>
  <conditionalFormatting sqref="L637">
    <cfRule type="cellIs" priority="10" dxfId="0" operator="equal" stopIfTrue="1">
      <formula>1</formula>
    </cfRule>
    <cfRule type="cellIs" priority="11" dxfId="1" operator="equal" stopIfTrue="1">
      <formula>2</formula>
    </cfRule>
    <cfRule type="cellIs" priority="12" dxfId="2" operator="equal" stopIfTrue="1">
      <formula>3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2.75"/>
  <sheetData>
    <row r="1" spans="1:3" ht="12.75">
      <c r="A1" t="s">
        <v>1343</v>
      </c>
      <c r="B1" t="s">
        <v>117</v>
      </c>
      <c r="C1" t="s">
        <v>1344</v>
      </c>
    </row>
    <row r="2" spans="1:3" ht="12.75">
      <c r="A2" t="s">
        <v>1345</v>
      </c>
      <c r="B2" t="s">
        <v>118</v>
      </c>
      <c r="C2" t="s">
        <v>1346</v>
      </c>
    </row>
    <row r="3" spans="1:3" ht="12.75">
      <c r="A3" t="s">
        <v>1347</v>
      </c>
      <c r="B3" t="s">
        <v>115</v>
      </c>
      <c r="C3" t="s">
        <v>1348</v>
      </c>
    </row>
    <row r="4" spans="1:3" ht="12.75">
      <c r="A4" t="s">
        <v>1349</v>
      </c>
      <c r="B4" t="s">
        <v>52</v>
      </c>
      <c r="C4" t="s">
        <v>1350</v>
      </c>
    </row>
    <row r="5" spans="1:3" ht="12.75">
      <c r="A5" t="s">
        <v>1351</v>
      </c>
      <c r="B5" t="s">
        <v>1352</v>
      </c>
      <c r="C5" t="s">
        <v>1353</v>
      </c>
    </row>
    <row r="6" spans="1:3" ht="12.75">
      <c r="A6" t="s">
        <v>1354</v>
      </c>
      <c r="B6" t="s">
        <v>4</v>
      </c>
      <c r="C6" t="s">
        <v>1355</v>
      </c>
    </row>
    <row r="7" spans="1:3" ht="12.75">
      <c r="A7" t="s">
        <v>1356</v>
      </c>
      <c r="B7" t="s">
        <v>307</v>
      </c>
      <c r="C7" t="s">
        <v>1357</v>
      </c>
    </row>
    <row r="8" spans="1:3" ht="12.75">
      <c r="A8" t="s">
        <v>1358</v>
      </c>
      <c r="B8" t="s">
        <v>1359</v>
      </c>
      <c r="C8" t="s">
        <v>1360</v>
      </c>
    </row>
    <row r="9" spans="1:3" ht="12.75">
      <c r="A9" t="s">
        <v>1361</v>
      </c>
      <c r="B9" t="s">
        <v>579</v>
      </c>
      <c r="C9" t="s">
        <v>1362</v>
      </c>
    </row>
    <row r="10" spans="1:3" ht="12.75">
      <c r="A10" t="s">
        <v>1363</v>
      </c>
      <c r="B10" t="s">
        <v>1364</v>
      </c>
      <c r="C10" t="s">
        <v>1365</v>
      </c>
    </row>
    <row r="11" spans="1:3" ht="12.75">
      <c r="A11" t="s">
        <v>1366</v>
      </c>
      <c r="B11" t="s">
        <v>81</v>
      </c>
      <c r="C11" t="s">
        <v>1367</v>
      </c>
    </row>
    <row r="12" spans="1:3" ht="12.75">
      <c r="A12" t="s">
        <v>1368</v>
      </c>
      <c r="B12" t="s">
        <v>1369</v>
      </c>
      <c r="C12" t="s">
        <v>1370</v>
      </c>
    </row>
    <row r="13" spans="1:3" ht="12.75">
      <c r="A13" t="s">
        <v>1371</v>
      </c>
      <c r="B13" t="s">
        <v>944</v>
      </c>
      <c r="C13" t="s">
        <v>1372</v>
      </c>
    </row>
    <row r="14" spans="1:3" ht="12.75">
      <c r="A14" t="s">
        <v>1373</v>
      </c>
      <c r="B14" t="s">
        <v>566</v>
      </c>
      <c r="C14" t="s">
        <v>1374</v>
      </c>
    </row>
    <row r="15" spans="1:3" ht="12.75">
      <c r="A15" t="s">
        <v>1375</v>
      </c>
      <c r="B15" t="s">
        <v>1376</v>
      </c>
      <c r="C15" t="s">
        <v>1377</v>
      </c>
    </row>
    <row r="16" spans="1:3" ht="12.75">
      <c r="A16" t="s">
        <v>1378</v>
      </c>
      <c r="B16" t="s">
        <v>1379</v>
      </c>
      <c r="C16" t="s">
        <v>1380</v>
      </c>
    </row>
    <row r="17" spans="1:3" ht="12.75">
      <c r="A17" t="s">
        <v>1381</v>
      </c>
      <c r="B17" t="s">
        <v>372</v>
      </c>
      <c r="C17" t="s">
        <v>1382</v>
      </c>
    </row>
    <row r="18" spans="1:3" ht="12.75">
      <c r="A18" t="s">
        <v>1383</v>
      </c>
      <c r="B18" t="s">
        <v>1384</v>
      </c>
      <c r="C18" t="s">
        <v>1385</v>
      </c>
    </row>
    <row r="19" spans="1:3" ht="12.75">
      <c r="A19" t="s">
        <v>1386</v>
      </c>
      <c r="B19" t="s">
        <v>1387</v>
      </c>
      <c r="C19" t="s">
        <v>1388</v>
      </c>
    </row>
    <row r="20" spans="1:3" ht="12.75">
      <c r="A20" t="s">
        <v>1389</v>
      </c>
      <c r="B20" t="s">
        <v>1390</v>
      </c>
      <c r="C20" t="s">
        <v>1391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4">
      <selection activeCell="F12" sqref="F12"/>
    </sheetView>
  </sheetViews>
  <sheetFormatPr defaultColWidth="9.140625" defaultRowHeight="12.75"/>
  <cols>
    <col min="1" max="1" width="6.7109375" style="0" customWidth="1"/>
    <col min="2" max="2" width="28.7109375" style="0" customWidth="1"/>
    <col min="3" max="3" width="5.421875" style="0" customWidth="1"/>
    <col min="4" max="4" width="7.140625" style="1" customWidth="1"/>
    <col min="5" max="6" width="9.7109375" style="0" customWidth="1"/>
    <col min="7" max="7" width="6.57421875" style="0" customWidth="1"/>
    <col min="8" max="8" width="9.7109375" style="0" customWidth="1"/>
    <col min="9" max="9" width="6.57421875" style="0" customWidth="1"/>
    <col min="10" max="10" width="6.421875" style="0" customWidth="1"/>
    <col min="11" max="11" width="17.57421875" style="0" customWidth="1"/>
  </cols>
  <sheetData>
    <row r="1" ht="21" customHeight="1">
      <c r="A1" s="2" t="s">
        <v>113</v>
      </c>
    </row>
    <row r="2" spans="1:8" ht="12.75" customHeight="1">
      <c r="A2" s="2" t="s">
        <v>114</v>
      </c>
      <c r="F2" s="3" t="s">
        <v>2</v>
      </c>
      <c r="G2" t="s">
        <v>3</v>
      </c>
      <c r="H2" t="s">
        <v>115</v>
      </c>
    </row>
    <row r="3" spans="6:8" ht="12.75">
      <c r="F3" s="3" t="s">
        <v>5</v>
      </c>
      <c r="G3" t="s">
        <v>6</v>
      </c>
      <c r="H3" t="s">
        <v>4</v>
      </c>
    </row>
    <row r="4" spans="1:8" ht="12.75">
      <c r="A4" t="s">
        <v>116</v>
      </c>
      <c r="C4" s="4">
        <v>51</v>
      </c>
      <c r="D4" s="4" t="s">
        <v>9</v>
      </c>
      <c r="F4" s="3" t="s">
        <v>10</v>
      </c>
      <c r="G4" t="s">
        <v>11</v>
      </c>
      <c r="H4" t="s">
        <v>117</v>
      </c>
    </row>
    <row r="5" spans="3:8" ht="12.75">
      <c r="C5" s="4">
        <v>6</v>
      </c>
      <c r="D5" s="4" t="s">
        <v>12</v>
      </c>
      <c r="F5" s="3" t="s">
        <v>13</v>
      </c>
      <c r="G5" t="s">
        <v>14</v>
      </c>
      <c r="H5" t="s">
        <v>118</v>
      </c>
    </row>
    <row r="6" spans="3:10" ht="12.75">
      <c r="C6" s="4">
        <v>6</v>
      </c>
      <c r="D6" s="5" t="s">
        <v>15</v>
      </c>
      <c r="E6" s="11"/>
      <c r="F6" s="3" t="s">
        <v>82</v>
      </c>
      <c r="G6" t="s">
        <v>83</v>
      </c>
      <c r="H6" t="s">
        <v>119</v>
      </c>
      <c r="I6" s="11"/>
      <c r="J6" s="11"/>
    </row>
    <row r="7" spans="3:8" ht="12.75">
      <c r="C7" s="4">
        <f>F37</f>
        <v>22</v>
      </c>
      <c r="D7" s="5" t="s">
        <v>16</v>
      </c>
      <c r="E7" s="11"/>
      <c r="F7" s="3" t="s">
        <v>120</v>
      </c>
      <c r="G7" t="s">
        <v>121</v>
      </c>
      <c r="H7" t="s">
        <v>118</v>
      </c>
    </row>
    <row r="8" spans="5:6" ht="12.75">
      <c r="E8" s="11"/>
      <c r="F8" s="11"/>
    </row>
    <row r="9" spans="5:6" ht="12.75">
      <c r="E9" s="11"/>
      <c r="F9" s="11"/>
    </row>
    <row r="10" spans="5:6" ht="12.75">
      <c r="E10" s="11"/>
      <c r="F10" s="11"/>
    </row>
    <row r="11" spans="5:6" ht="12.75">
      <c r="E11" s="11"/>
      <c r="F11" s="11"/>
    </row>
    <row r="12" spans="5:6" ht="12.75">
      <c r="E12" s="11"/>
      <c r="F12" s="11"/>
    </row>
    <row r="13" spans="5:6" ht="12.75">
      <c r="E13" s="11"/>
      <c r="F13" s="11"/>
    </row>
    <row r="14" ht="12.75">
      <c r="E14" s="11"/>
    </row>
    <row r="15" spans="1:10" ht="12.75">
      <c r="A15" s="2" t="s">
        <v>17</v>
      </c>
      <c r="B15" s="2" t="s">
        <v>18</v>
      </c>
      <c r="C15" s="6" t="s">
        <v>19</v>
      </c>
      <c r="D15" s="6" t="s">
        <v>20</v>
      </c>
      <c r="E15" s="11"/>
      <c r="F15" s="7" t="s">
        <v>21</v>
      </c>
      <c r="G15" s="6" t="s">
        <v>19</v>
      </c>
      <c r="H15" s="6" t="s">
        <v>22</v>
      </c>
      <c r="I15" s="6" t="s">
        <v>23</v>
      </c>
      <c r="J15" s="8" t="s">
        <v>24</v>
      </c>
    </row>
    <row r="16" spans="1:10" ht="12.75">
      <c r="A16" s="9">
        <v>1</v>
      </c>
      <c r="B16" s="10" t="s">
        <v>122</v>
      </c>
      <c r="C16" s="9" t="s">
        <v>26</v>
      </c>
      <c r="D16" s="25">
        <v>4874</v>
      </c>
      <c r="E16" s="11"/>
      <c r="F16" s="11">
        <v>1</v>
      </c>
      <c r="G16" s="11" t="s">
        <v>87</v>
      </c>
      <c r="H16" s="12">
        <f aca="true" t="shared" si="0" ref="H16:H37">J16/I16/$C$5</f>
        <v>783.1666666666666</v>
      </c>
      <c r="I16" s="11">
        <f aca="true" t="shared" si="1" ref="I16:I37">COUNTIF($C$16:$D$120,G16)</f>
        <v>1</v>
      </c>
      <c r="J16" s="3">
        <f aca="true" t="shared" si="2" ref="J16:J37">SUMIF($C$16:$D$120,G16,$D$16:$D$120)</f>
        <v>4699</v>
      </c>
    </row>
    <row r="17" spans="1:10" ht="12.75">
      <c r="A17" s="13">
        <v>2</v>
      </c>
      <c r="B17" s="14" t="s">
        <v>32</v>
      </c>
      <c r="C17" s="13" t="s">
        <v>26</v>
      </c>
      <c r="D17" s="25">
        <v>4837</v>
      </c>
      <c r="E17" s="11"/>
      <c r="F17" s="11">
        <v>2</v>
      </c>
      <c r="G17" s="15" t="s">
        <v>35</v>
      </c>
      <c r="H17" s="12">
        <f t="shared" si="0"/>
        <v>737.6666666666666</v>
      </c>
      <c r="I17" s="11">
        <f t="shared" si="1"/>
        <v>1</v>
      </c>
      <c r="J17" s="3">
        <f t="shared" si="2"/>
        <v>4426</v>
      </c>
    </row>
    <row r="18" spans="1:10" ht="12.75">
      <c r="A18" s="16">
        <v>3</v>
      </c>
      <c r="B18" s="17" t="s">
        <v>123</v>
      </c>
      <c r="C18" s="16" t="s">
        <v>26</v>
      </c>
      <c r="D18" s="25">
        <v>4715</v>
      </c>
      <c r="E18" s="11"/>
      <c r="F18" s="11">
        <v>3</v>
      </c>
      <c r="G18" s="11" t="s">
        <v>39</v>
      </c>
      <c r="H18" s="12">
        <f t="shared" si="0"/>
        <v>699.1111111111112</v>
      </c>
      <c r="I18" s="11">
        <f t="shared" si="1"/>
        <v>3</v>
      </c>
      <c r="J18" s="3">
        <f t="shared" si="2"/>
        <v>12584</v>
      </c>
    </row>
    <row r="19" spans="1:10" ht="12.75">
      <c r="A19" s="11">
        <v>4</v>
      </c>
      <c r="B19" s="18" t="s">
        <v>92</v>
      </c>
      <c r="C19" s="11" t="s">
        <v>39</v>
      </c>
      <c r="D19" s="25">
        <v>4709</v>
      </c>
      <c r="E19" s="11"/>
      <c r="F19" s="11">
        <v>4</v>
      </c>
      <c r="G19" s="15" t="s">
        <v>31</v>
      </c>
      <c r="H19" s="12">
        <f t="shared" si="0"/>
        <v>642</v>
      </c>
      <c r="I19" s="11">
        <f t="shared" si="1"/>
        <v>6</v>
      </c>
      <c r="J19" s="3">
        <f t="shared" si="2"/>
        <v>23112</v>
      </c>
    </row>
    <row r="20" spans="1:10" ht="12.75">
      <c r="A20" s="11">
        <v>5</v>
      </c>
      <c r="B20" s="18" t="s">
        <v>94</v>
      </c>
      <c r="C20" s="11" t="s">
        <v>87</v>
      </c>
      <c r="D20" s="25">
        <v>4699</v>
      </c>
      <c r="E20" s="11"/>
      <c r="F20" s="11">
        <v>5</v>
      </c>
      <c r="G20" s="11" t="s">
        <v>26</v>
      </c>
      <c r="H20" s="12">
        <f t="shared" si="0"/>
        <v>594.3518518518518</v>
      </c>
      <c r="I20" s="11">
        <f t="shared" si="1"/>
        <v>9</v>
      </c>
      <c r="J20" s="3">
        <f t="shared" si="2"/>
        <v>32095</v>
      </c>
    </row>
    <row r="21" spans="1:10" ht="12.75">
      <c r="A21" s="11">
        <v>6</v>
      </c>
      <c r="B21" s="18" t="s">
        <v>53</v>
      </c>
      <c r="C21" s="11" t="s">
        <v>35</v>
      </c>
      <c r="D21" s="25">
        <v>4426</v>
      </c>
      <c r="E21" s="11"/>
      <c r="F21" s="11">
        <v>6</v>
      </c>
      <c r="G21" s="15" t="s">
        <v>124</v>
      </c>
      <c r="H21" s="12">
        <f t="shared" si="0"/>
        <v>567.3333333333334</v>
      </c>
      <c r="I21" s="11">
        <f t="shared" si="1"/>
        <v>1</v>
      </c>
      <c r="J21" s="3">
        <f t="shared" si="2"/>
        <v>3404</v>
      </c>
    </row>
    <row r="22" spans="1:10" ht="12.75">
      <c r="A22" s="11">
        <v>7</v>
      </c>
      <c r="B22" s="18" t="s">
        <v>85</v>
      </c>
      <c r="C22" s="11" t="s">
        <v>26</v>
      </c>
      <c r="D22" s="25">
        <v>4402</v>
      </c>
      <c r="E22" s="11"/>
      <c r="F22" s="11">
        <v>7</v>
      </c>
      <c r="G22" s="11" t="s">
        <v>44</v>
      </c>
      <c r="H22" s="12">
        <f t="shared" si="0"/>
        <v>553.5</v>
      </c>
      <c r="I22" s="11">
        <f t="shared" si="1"/>
        <v>5</v>
      </c>
      <c r="J22" s="3">
        <f t="shared" si="2"/>
        <v>16605</v>
      </c>
    </row>
    <row r="23" spans="1:10" ht="12.75">
      <c r="A23" s="11">
        <v>8</v>
      </c>
      <c r="B23" s="18" t="s">
        <v>125</v>
      </c>
      <c r="C23" s="11" t="s">
        <v>31</v>
      </c>
      <c r="D23" s="25">
        <v>4290</v>
      </c>
      <c r="E23" s="11"/>
      <c r="F23" s="11">
        <v>8</v>
      </c>
      <c r="G23" s="15" t="s">
        <v>90</v>
      </c>
      <c r="H23" s="12">
        <f t="shared" si="0"/>
        <v>512.25</v>
      </c>
      <c r="I23" s="11">
        <f t="shared" si="1"/>
        <v>2</v>
      </c>
      <c r="J23" s="3">
        <f t="shared" si="2"/>
        <v>6147</v>
      </c>
    </row>
    <row r="24" spans="1:10" ht="12.75">
      <c r="A24" s="11">
        <v>9</v>
      </c>
      <c r="B24" s="18" t="s">
        <v>126</v>
      </c>
      <c r="C24" s="11" t="s">
        <v>39</v>
      </c>
      <c r="D24" s="25">
        <v>4098</v>
      </c>
      <c r="E24" s="11"/>
      <c r="F24" s="11">
        <v>9</v>
      </c>
      <c r="G24" s="15" t="s">
        <v>48</v>
      </c>
      <c r="H24" s="12">
        <f t="shared" si="0"/>
        <v>512.1666666666666</v>
      </c>
      <c r="I24" s="11">
        <f t="shared" si="1"/>
        <v>1</v>
      </c>
      <c r="J24" s="3">
        <f t="shared" si="2"/>
        <v>3073</v>
      </c>
    </row>
    <row r="25" spans="1:10" ht="12.75">
      <c r="A25" s="11">
        <v>10</v>
      </c>
      <c r="B25" s="18" t="s">
        <v>127</v>
      </c>
      <c r="C25" s="11" t="s">
        <v>31</v>
      </c>
      <c r="D25" s="25">
        <v>3928</v>
      </c>
      <c r="E25" s="11"/>
      <c r="F25" s="11">
        <v>10</v>
      </c>
      <c r="G25" s="15" t="s">
        <v>128</v>
      </c>
      <c r="H25" s="12">
        <f t="shared" si="0"/>
        <v>506.8333333333333</v>
      </c>
      <c r="I25" s="11">
        <f t="shared" si="1"/>
        <v>1</v>
      </c>
      <c r="J25" s="3">
        <f t="shared" si="2"/>
        <v>3041</v>
      </c>
    </row>
    <row r="26" spans="1:10" ht="12.75">
      <c r="A26" s="11">
        <v>11</v>
      </c>
      <c r="B26" s="18" t="s">
        <v>129</v>
      </c>
      <c r="C26" s="11" t="s">
        <v>31</v>
      </c>
      <c r="D26" s="25">
        <v>3897</v>
      </c>
      <c r="E26" s="11"/>
      <c r="F26" s="11">
        <v>11</v>
      </c>
      <c r="G26" s="11" t="s">
        <v>130</v>
      </c>
      <c r="H26" s="12">
        <f t="shared" si="0"/>
        <v>447</v>
      </c>
      <c r="I26" s="11">
        <f t="shared" si="1"/>
        <v>1</v>
      </c>
      <c r="J26" s="3">
        <f t="shared" si="2"/>
        <v>2682</v>
      </c>
    </row>
    <row r="27" spans="1:10" ht="12.75">
      <c r="A27" s="11">
        <v>12</v>
      </c>
      <c r="B27" s="18" t="s">
        <v>131</v>
      </c>
      <c r="C27" s="11" t="s">
        <v>31</v>
      </c>
      <c r="D27" s="25">
        <v>3831</v>
      </c>
      <c r="E27" s="11"/>
      <c r="F27" s="11">
        <v>12</v>
      </c>
      <c r="G27" s="11" t="s">
        <v>30</v>
      </c>
      <c r="H27" s="12">
        <f t="shared" si="0"/>
        <v>431.77777777777777</v>
      </c>
      <c r="I27" s="11">
        <f t="shared" si="1"/>
        <v>3</v>
      </c>
      <c r="J27" s="3">
        <f t="shared" si="2"/>
        <v>7772</v>
      </c>
    </row>
    <row r="28" spans="1:10" ht="12.75">
      <c r="A28" s="11">
        <v>13</v>
      </c>
      <c r="B28" s="18" t="s">
        <v>51</v>
      </c>
      <c r="C28" s="11" t="s">
        <v>39</v>
      </c>
      <c r="D28" s="25">
        <v>3777</v>
      </c>
      <c r="E28" s="11"/>
      <c r="F28" s="11">
        <v>13</v>
      </c>
      <c r="G28" s="11" t="s">
        <v>28</v>
      </c>
      <c r="H28" s="12">
        <f t="shared" si="0"/>
        <v>389.6666666666667</v>
      </c>
      <c r="I28" s="11">
        <f t="shared" si="1"/>
        <v>1</v>
      </c>
      <c r="J28" s="3">
        <f t="shared" si="2"/>
        <v>2338</v>
      </c>
    </row>
    <row r="29" spans="1:10" ht="12.75">
      <c r="A29" s="11">
        <v>14</v>
      </c>
      <c r="B29" s="18" t="s">
        <v>132</v>
      </c>
      <c r="C29" s="11" t="s">
        <v>44</v>
      </c>
      <c r="D29" s="25">
        <v>3763</v>
      </c>
      <c r="E29" s="11"/>
      <c r="F29" s="11">
        <v>14</v>
      </c>
      <c r="G29" s="11" t="s">
        <v>33</v>
      </c>
      <c r="H29" s="12">
        <f t="shared" si="0"/>
        <v>389.3333333333333</v>
      </c>
      <c r="I29" s="11">
        <f t="shared" si="1"/>
        <v>4</v>
      </c>
      <c r="J29" s="3">
        <f t="shared" si="2"/>
        <v>9344</v>
      </c>
    </row>
    <row r="30" spans="1:10" ht="12.75">
      <c r="A30" s="11">
        <v>15</v>
      </c>
      <c r="B30" s="18" t="s">
        <v>88</v>
      </c>
      <c r="C30" s="11" t="s">
        <v>31</v>
      </c>
      <c r="D30" s="25">
        <v>3738</v>
      </c>
      <c r="E30" s="11"/>
      <c r="F30" s="11">
        <v>15</v>
      </c>
      <c r="G30" s="11" t="s">
        <v>42</v>
      </c>
      <c r="H30" s="12">
        <f t="shared" si="0"/>
        <v>356.9166666666667</v>
      </c>
      <c r="I30" s="11">
        <f t="shared" si="1"/>
        <v>2</v>
      </c>
      <c r="J30" s="3">
        <f t="shared" si="2"/>
        <v>4283</v>
      </c>
    </row>
    <row r="31" spans="1:10" ht="12.75">
      <c r="A31" s="11">
        <v>16</v>
      </c>
      <c r="B31" s="18" t="s">
        <v>133</v>
      </c>
      <c r="C31" s="11" t="s">
        <v>33</v>
      </c>
      <c r="D31" s="25">
        <v>3668</v>
      </c>
      <c r="E31" s="11"/>
      <c r="F31" s="11">
        <v>16</v>
      </c>
      <c r="G31" s="15" t="s">
        <v>38</v>
      </c>
      <c r="H31" s="12">
        <f t="shared" si="0"/>
        <v>346.0833333333333</v>
      </c>
      <c r="I31" s="11">
        <f t="shared" si="1"/>
        <v>2</v>
      </c>
      <c r="J31" s="3">
        <f t="shared" si="2"/>
        <v>4153</v>
      </c>
    </row>
    <row r="32" spans="1:10" ht="12.75">
      <c r="A32" s="11">
        <v>17</v>
      </c>
      <c r="B32" s="18" t="s">
        <v>134</v>
      </c>
      <c r="C32" s="11" t="s">
        <v>44</v>
      </c>
      <c r="D32" s="25">
        <v>3663</v>
      </c>
      <c r="E32" s="11"/>
      <c r="F32" s="11">
        <v>17</v>
      </c>
      <c r="G32" s="15" t="s">
        <v>96</v>
      </c>
      <c r="H32" s="12">
        <f t="shared" si="0"/>
        <v>279.1666666666667</v>
      </c>
      <c r="I32" s="11">
        <f t="shared" si="1"/>
        <v>2</v>
      </c>
      <c r="J32" s="3">
        <f t="shared" si="2"/>
        <v>3350</v>
      </c>
    </row>
    <row r="33" spans="1:10" ht="12.75">
      <c r="A33" s="11">
        <v>18</v>
      </c>
      <c r="B33" s="18" t="s">
        <v>98</v>
      </c>
      <c r="C33" s="11" t="s">
        <v>90</v>
      </c>
      <c r="D33" s="25">
        <v>3563</v>
      </c>
      <c r="E33" s="11"/>
      <c r="F33" s="11">
        <v>18</v>
      </c>
      <c r="G33" s="11" t="s">
        <v>46</v>
      </c>
      <c r="H33" s="12">
        <f t="shared" si="0"/>
        <v>259.5</v>
      </c>
      <c r="I33" s="11">
        <f t="shared" si="1"/>
        <v>1</v>
      </c>
      <c r="J33" s="3">
        <f t="shared" si="2"/>
        <v>1557</v>
      </c>
    </row>
    <row r="34" spans="1:10" ht="12.75">
      <c r="A34" s="11">
        <v>19</v>
      </c>
      <c r="B34" s="18" t="s">
        <v>135</v>
      </c>
      <c r="C34" s="11" t="s">
        <v>26</v>
      </c>
      <c r="D34" s="25">
        <v>3508</v>
      </c>
      <c r="E34" s="11"/>
      <c r="F34" s="11">
        <v>19</v>
      </c>
      <c r="G34" s="11" t="s">
        <v>99</v>
      </c>
      <c r="H34" s="12">
        <f t="shared" si="0"/>
        <v>97.75</v>
      </c>
      <c r="I34" s="11">
        <f t="shared" si="1"/>
        <v>2</v>
      </c>
      <c r="J34" s="3">
        <f t="shared" si="2"/>
        <v>1173</v>
      </c>
    </row>
    <row r="35" spans="1:10" ht="12.75">
      <c r="A35" s="11">
        <v>20</v>
      </c>
      <c r="B35" s="18" t="s">
        <v>89</v>
      </c>
      <c r="C35" s="11" t="s">
        <v>31</v>
      </c>
      <c r="D35" s="25">
        <v>3428</v>
      </c>
      <c r="E35" s="11"/>
      <c r="F35" s="11">
        <v>20</v>
      </c>
      <c r="G35" s="11" t="s">
        <v>52</v>
      </c>
      <c r="H35" s="12">
        <f t="shared" si="0"/>
        <v>34.666666666666664</v>
      </c>
      <c r="I35" s="11">
        <f t="shared" si="1"/>
        <v>1</v>
      </c>
      <c r="J35" s="3">
        <f t="shared" si="2"/>
        <v>208</v>
      </c>
    </row>
    <row r="36" spans="1:10" ht="12.75">
      <c r="A36" s="11">
        <v>21</v>
      </c>
      <c r="B36" s="18" t="s">
        <v>136</v>
      </c>
      <c r="C36" s="11" t="s">
        <v>124</v>
      </c>
      <c r="D36" s="25">
        <v>3404</v>
      </c>
      <c r="E36" s="11"/>
      <c r="F36" s="11">
        <v>21</v>
      </c>
      <c r="G36" s="11" t="s">
        <v>50</v>
      </c>
      <c r="H36" s="12">
        <f t="shared" si="0"/>
        <v>-12.333333333333334</v>
      </c>
      <c r="I36" s="11">
        <f t="shared" si="1"/>
        <v>1</v>
      </c>
      <c r="J36" s="3">
        <f t="shared" si="2"/>
        <v>-74</v>
      </c>
    </row>
    <row r="37" spans="1:10" ht="12.75">
      <c r="A37" s="11">
        <v>22</v>
      </c>
      <c r="B37" s="18" t="s">
        <v>62</v>
      </c>
      <c r="C37" s="11" t="s">
        <v>44</v>
      </c>
      <c r="D37" s="25">
        <v>3376</v>
      </c>
      <c r="E37" s="11"/>
      <c r="F37" s="11">
        <v>22</v>
      </c>
      <c r="G37" s="11" t="s">
        <v>137</v>
      </c>
      <c r="H37" s="12">
        <f t="shared" si="0"/>
        <v>-397.8333333333333</v>
      </c>
      <c r="I37" s="11">
        <f t="shared" si="1"/>
        <v>1</v>
      </c>
      <c r="J37" s="3">
        <f t="shared" si="2"/>
        <v>-2387</v>
      </c>
    </row>
    <row r="38" spans="1:5" ht="12.75">
      <c r="A38" s="11">
        <v>23</v>
      </c>
      <c r="B38" s="18" t="s">
        <v>138</v>
      </c>
      <c r="C38" s="11" t="s">
        <v>26</v>
      </c>
      <c r="D38" s="25">
        <v>3358</v>
      </c>
      <c r="E38" s="11"/>
    </row>
    <row r="39" spans="1:10" ht="12.75">
      <c r="A39" s="11">
        <v>24</v>
      </c>
      <c r="B39" s="18" t="s">
        <v>139</v>
      </c>
      <c r="C39" s="11" t="s">
        <v>44</v>
      </c>
      <c r="D39" s="25">
        <v>3288</v>
      </c>
      <c r="E39" s="11"/>
      <c r="F39" s="11"/>
      <c r="H39" s="19" t="s">
        <v>55</v>
      </c>
      <c r="I39" s="20">
        <f>I25</f>
        <v>1</v>
      </c>
      <c r="J39" s="21">
        <f aca="true" t="shared" si="3" ref="J39:J44">I39/I$45</f>
        <v>0.0196078431372549</v>
      </c>
    </row>
    <row r="40" spans="1:10" ht="12.75">
      <c r="A40" s="11">
        <v>25</v>
      </c>
      <c r="B40" s="18" t="s">
        <v>29</v>
      </c>
      <c r="C40" s="11" t="s">
        <v>30</v>
      </c>
      <c r="D40" s="25">
        <v>3133</v>
      </c>
      <c r="E40" s="11"/>
      <c r="F40" s="11"/>
      <c r="H40" s="19" t="s">
        <v>57</v>
      </c>
      <c r="I40" s="20">
        <f>I21+I32+I37</f>
        <v>4</v>
      </c>
      <c r="J40" s="21">
        <f t="shared" si="3"/>
        <v>0.0784313725490196</v>
      </c>
    </row>
    <row r="41" spans="1:10" ht="12.75">
      <c r="A41" s="11">
        <v>26</v>
      </c>
      <c r="B41" s="18" t="s">
        <v>91</v>
      </c>
      <c r="C41" s="11" t="s">
        <v>48</v>
      </c>
      <c r="D41" s="25">
        <v>3073</v>
      </c>
      <c r="E41" s="11"/>
      <c r="F41" s="11"/>
      <c r="H41" s="19" t="s">
        <v>59</v>
      </c>
      <c r="I41" s="20">
        <f>I16+I17+I19+I22+I23+I24+I26+I27+I29+I30+I31+I33+I35+I36</f>
        <v>31</v>
      </c>
      <c r="J41" s="21">
        <f t="shared" si="3"/>
        <v>0.6078431372549019</v>
      </c>
    </row>
    <row r="42" spans="1:10" ht="12.75">
      <c r="A42" s="11">
        <v>27</v>
      </c>
      <c r="B42" s="18" t="s">
        <v>140</v>
      </c>
      <c r="C42" s="11" t="s">
        <v>128</v>
      </c>
      <c r="D42" s="25">
        <v>3041</v>
      </c>
      <c r="E42" s="11"/>
      <c r="F42" s="11"/>
      <c r="H42" s="19" t="s">
        <v>61</v>
      </c>
      <c r="I42" s="20">
        <f>I18+I20</f>
        <v>12</v>
      </c>
      <c r="J42" s="21">
        <f t="shared" si="3"/>
        <v>0.23529411764705882</v>
      </c>
    </row>
    <row r="43" spans="1:10" ht="12.75">
      <c r="A43" s="11">
        <v>28</v>
      </c>
      <c r="B43" s="18" t="s">
        <v>141</v>
      </c>
      <c r="C43" s="11" t="s">
        <v>26</v>
      </c>
      <c r="D43" s="25">
        <v>3032</v>
      </c>
      <c r="E43" s="11"/>
      <c r="F43" s="11"/>
      <c r="H43" s="19" t="s">
        <v>63</v>
      </c>
      <c r="I43" s="20">
        <f>I28+I34</f>
        <v>3</v>
      </c>
      <c r="J43" s="21">
        <f t="shared" si="3"/>
        <v>0.058823529411764705</v>
      </c>
    </row>
    <row r="44" spans="1:10" ht="12.75">
      <c r="A44" s="11">
        <v>29</v>
      </c>
      <c r="B44" s="18" t="s">
        <v>142</v>
      </c>
      <c r="C44" s="11" t="s">
        <v>30</v>
      </c>
      <c r="D44" s="25">
        <v>2882</v>
      </c>
      <c r="E44" s="11"/>
      <c r="F44" s="11"/>
      <c r="G44" s="11"/>
      <c r="H44" s="22" t="s">
        <v>65</v>
      </c>
      <c r="I44" s="20">
        <v>0</v>
      </c>
      <c r="J44" s="21">
        <f t="shared" si="3"/>
        <v>0</v>
      </c>
    </row>
    <row r="45" spans="1:10" ht="12.75">
      <c r="A45" s="11">
        <v>30</v>
      </c>
      <c r="B45" s="18" t="s">
        <v>143</v>
      </c>
      <c r="C45" s="11" t="s">
        <v>42</v>
      </c>
      <c r="D45" s="25">
        <v>2817</v>
      </c>
      <c r="E45" s="11"/>
      <c r="F45" s="11"/>
      <c r="G45" s="15"/>
      <c r="I45" s="4">
        <f>SUM(I39:I44)</f>
        <v>51</v>
      </c>
      <c r="J45" s="23">
        <f>SUM(J39:J44)</f>
        <v>1</v>
      </c>
    </row>
    <row r="46" spans="1:7" ht="12.75">
      <c r="A46" s="11">
        <v>31</v>
      </c>
      <c r="B46" s="18" t="s">
        <v>37</v>
      </c>
      <c r="C46" s="11" t="s">
        <v>38</v>
      </c>
      <c r="D46" s="25">
        <v>2753</v>
      </c>
      <c r="E46" s="11"/>
      <c r="F46" s="11"/>
      <c r="G46" s="11"/>
    </row>
    <row r="47" spans="1:7" ht="12.75">
      <c r="A47" s="11">
        <v>32</v>
      </c>
      <c r="B47" s="18" t="s">
        <v>144</v>
      </c>
      <c r="C47" s="11" t="s">
        <v>130</v>
      </c>
      <c r="D47" s="25">
        <v>2682</v>
      </c>
      <c r="E47" s="11"/>
      <c r="F47" s="11"/>
      <c r="G47" s="15"/>
    </row>
    <row r="48" spans="1:7" ht="12.75">
      <c r="A48" s="11">
        <v>33</v>
      </c>
      <c r="B48" s="18" t="s">
        <v>145</v>
      </c>
      <c r="C48" s="11" t="s">
        <v>90</v>
      </c>
      <c r="D48" s="25">
        <v>2584</v>
      </c>
      <c r="E48" s="11"/>
      <c r="F48" s="11"/>
      <c r="G48" s="11"/>
    </row>
    <row r="49" spans="1:7" ht="12.75">
      <c r="A49" s="11">
        <v>34</v>
      </c>
      <c r="B49" s="18" t="s">
        <v>146</v>
      </c>
      <c r="C49" s="11" t="s">
        <v>44</v>
      </c>
      <c r="D49" s="25">
        <v>2515</v>
      </c>
      <c r="E49" s="11"/>
      <c r="F49" s="11"/>
      <c r="G49" s="15"/>
    </row>
    <row r="50" spans="1:7" ht="12.75">
      <c r="A50" s="11">
        <v>35</v>
      </c>
      <c r="B50" s="18" t="s">
        <v>54</v>
      </c>
      <c r="C50" s="11" t="s">
        <v>33</v>
      </c>
      <c r="D50" s="25">
        <v>2412</v>
      </c>
      <c r="E50" s="11"/>
      <c r="F50" s="11"/>
      <c r="G50" s="11"/>
    </row>
    <row r="51" spans="1:7" ht="12.75">
      <c r="A51" s="11">
        <v>36</v>
      </c>
      <c r="B51" s="18" t="s">
        <v>36</v>
      </c>
      <c r="C51" s="11" t="s">
        <v>28</v>
      </c>
      <c r="D51" s="25">
        <v>2338</v>
      </c>
      <c r="E51" s="11"/>
      <c r="F51" s="11"/>
      <c r="G51" s="15"/>
    </row>
    <row r="52" spans="1:7" ht="12.75">
      <c r="A52" s="11">
        <v>37</v>
      </c>
      <c r="B52" s="18" t="s">
        <v>147</v>
      </c>
      <c r="C52" s="11" t="s">
        <v>96</v>
      </c>
      <c r="D52" s="25">
        <v>2305</v>
      </c>
      <c r="E52" s="11"/>
      <c r="F52" s="11"/>
      <c r="G52" s="15"/>
    </row>
    <row r="53" spans="1:7" ht="12.75">
      <c r="A53" s="11">
        <v>38</v>
      </c>
      <c r="B53" s="18" t="s">
        <v>148</v>
      </c>
      <c r="C53" s="11" t="s">
        <v>26</v>
      </c>
      <c r="D53" s="25">
        <v>1908</v>
      </c>
      <c r="E53" s="11"/>
      <c r="F53" s="11"/>
      <c r="G53" s="15"/>
    </row>
    <row r="54" spans="1:7" ht="12.75">
      <c r="A54" s="11">
        <v>39</v>
      </c>
      <c r="B54" s="18" t="s">
        <v>60</v>
      </c>
      <c r="C54" s="11" t="s">
        <v>33</v>
      </c>
      <c r="D54" s="25">
        <v>1797</v>
      </c>
      <c r="E54" s="11"/>
      <c r="F54" s="11"/>
      <c r="G54" s="11"/>
    </row>
    <row r="55" spans="1:7" ht="12.75">
      <c r="A55" s="11">
        <v>40</v>
      </c>
      <c r="B55" s="18" t="s">
        <v>149</v>
      </c>
      <c r="C55" s="11" t="s">
        <v>30</v>
      </c>
      <c r="D55" s="25">
        <v>1757</v>
      </c>
      <c r="E55" s="11"/>
      <c r="F55" s="11"/>
      <c r="G55" s="11"/>
    </row>
    <row r="56" spans="1:7" ht="12.75">
      <c r="A56" s="11">
        <v>41</v>
      </c>
      <c r="B56" s="18" t="s">
        <v>69</v>
      </c>
      <c r="C56" s="11" t="s">
        <v>46</v>
      </c>
      <c r="D56" s="25">
        <v>1557</v>
      </c>
      <c r="E56" s="11"/>
      <c r="F56" s="11"/>
      <c r="G56" s="11"/>
    </row>
    <row r="57" spans="1:7" ht="12.75">
      <c r="A57" s="11">
        <v>42</v>
      </c>
      <c r="B57" s="18" t="s">
        <v>111</v>
      </c>
      <c r="C57" s="11" t="s">
        <v>33</v>
      </c>
      <c r="D57" s="25">
        <v>1467</v>
      </c>
      <c r="E57" s="11"/>
      <c r="F57" s="11"/>
      <c r="G57" s="11"/>
    </row>
    <row r="58" spans="1:7" ht="12.75">
      <c r="A58" s="11">
        <v>43</v>
      </c>
      <c r="B58" s="18" t="s">
        <v>66</v>
      </c>
      <c r="C58" s="11" t="s">
        <v>42</v>
      </c>
      <c r="D58" s="25">
        <v>1466</v>
      </c>
      <c r="G58" s="11"/>
    </row>
    <row r="59" spans="1:7" ht="12.75">
      <c r="A59" s="11">
        <v>44</v>
      </c>
      <c r="B59" s="18" t="s">
        <v>150</v>
      </c>
      <c r="C59" s="11" t="s">
        <v>26</v>
      </c>
      <c r="D59" s="25">
        <v>1461</v>
      </c>
      <c r="G59" s="15"/>
    </row>
    <row r="60" spans="1:7" ht="12.75">
      <c r="A60" s="11">
        <v>45</v>
      </c>
      <c r="B60" s="18" t="s">
        <v>151</v>
      </c>
      <c r="C60" s="11" t="s">
        <v>38</v>
      </c>
      <c r="D60" s="25">
        <v>1400</v>
      </c>
      <c r="G60" s="15"/>
    </row>
    <row r="61" spans="1:7" ht="12.75">
      <c r="A61" s="11">
        <v>46</v>
      </c>
      <c r="B61" s="18" t="s">
        <v>152</v>
      </c>
      <c r="C61" s="11" t="s">
        <v>99</v>
      </c>
      <c r="D61" s="25">
        <v>1173</v>
      </c>
      <c r="G61" s="11"/>
    </row>
    <row r="62" spans="1:7" ht="12.75">
      <c r="A62" s="11">
        <v>47</v>
      </c>
      <c r="B62" s="18" t="s">
        <v>107</v>
      </c>
      <c r="C62" s="11" t="s">
        <v>96</v>
      </c>
      <c r="D62" s="25">
        <v>1045</v>
      </c>
      <c r="G62" s="11"/>
    </row>
    <row r="63" spans="1:7" ht="12.75">
      <c r="A63" s="11">
        <v>48</v>
      </c>
      <c r="B63" s="18" t="s">
        <v>76</v>
      </c>
      <c r="C63" s="11" t="s">
        <v>52</v>
      </c>
      <c r="D63" s="25">
        <v>208</v>
      </c>
      <c r="G63" s="11"/>
    </row>
    <row r="64" spans="1:7" ht="12.75">
      <c r="A64" s="11">
        <v>49</v>
      </c>
      <c r="B64" s="18" t="s">
        <v>110</v>
      </c>
      <c r="C64" s="11" t="s">
        <v>99</v>
      </c>
      <c r="D64" s="25">
        <v>0</v>
      </c>
      <c r="G64" s="11"/>
    </row>
    <row r="65" spans="1:7" ht="12.75">
      <c r="A65" s="11">
        <v>50</v>
      </c>
      <c r="B65" s="18" t="s">
        <v>153</v>
      </c>
      <c r="C65" s="11" t="s">
        <v>50</v>
      </c>
      <c r="D65" s="25">
        <v>-74</v>
      </c>
      <c r="G65" s="11"/>
    </row>
    <row r="66" spans="1:4" ht="12.75">
      <c r="A66" s="11">
        <v>51</v>
      </c>
      <c r="B66" s="18" t="s">
        <v>154</v>
      </c>
      <c r="C66" s="11" t="s">
        <v>137</v>
      </c>
      <c r="D66" s="25">
        <v>-2387</v>
      </c>
    </row>
  </sheetData>
  <sheetProtection selectLockedCells="1" selectUnlockedCells="1"/>
  <printOptions/>
  <pageMargins left="0.7479166666666667" right="0.14027777777777778" top="0.7597222222222222" bottom="0.4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8"/>
  <sheetViews>
    <sheetView workbookViewId="0" topLeftCell="A1">
      <selection activeCell="C8" sqref="C8"/>
    </sheetView>
  </sheetViews>
  <sheetFormatPr defaultColWidth="9.140625" defaultRowHeight="12.75"/>
  <cols>
    <col min="1" max="1" width="6.7109375" style="0" customWidth="1"/>
    <col min="2" max="2" width="28.7109375" style="0" customWidth="1"/>
    <col min="3" max="3" width="5.421875" style="0" customWidth="1"/>
    <col min="4" max="4" width="6.57421875" style="25" customWidth="1"/>
    <col min="5" max="5" width="7.8515625" style="0" customWidth="1"/>
    <col min="6" max="7" width="6.57421875" style="18" customWidth="1"/>
    <col min="8" max="8" width="9.421875" style="18" customWidth="1"/>
    <col min="9" max="10" width="7.00390625" style="18" customWidth="1"/>
  </cols>
  <sheetData>
    <row r="1" ht="21" customHeight="1">
      <c r="A1" s="2" t="s">
        <v>155</v>
      </c>
    </row>
    <row r="2" spans="1:8" ht="12.75" customHeight="1">
      <c r="A2" s="2" t="s">
        <v>156</v>
      </c>
      <c r="F2" s="3" t="s">
        <v>2</v>
      </c>
      <c r="G2" t="s">
        <v>3</v>
      </c>
      <c r="H2" s="18" t="s">
        <v>118</v>
      </c>
    </row>
    <row r="3" spans="6:8" ht="12.75">
      <c r="F3" s="3" t="s">
        <v>5</v>
      </c>
      <c r="G3" t="s">
        <v>6</v>
      </c>
      <c r="H3" s="18" t="s">
        <v>157</v>
      </c>
    </row>
    <row r="4" spans="1:8" ht="12.75">
      <c r="A4" t="s">
        <v>158</v>
      </c>
      <c r="C4" s="11">
        <v>33</v>
      </c>
      <c r="D4" s="4" t="s">
        <v>9</v>
      </c>
      <c r="F4" s="3" t="s">
        <v>10</v>
      </c>
      <c r="G4" t="s">
        <v>11</v>
      </c>
      <c r="H4" s="18" t="s">
        <v>118</v>
      </c>
    </row>
    <row r="5" spans="3:8" ht="12.75">
      <c r="C5" s="4">
        <v>6</v>
      </c>
      <c r="D5" s="4" t="s">
        <v>12</v>
      </c>
      <c r="F5" s="3" t="s">
        <v>13</v>
      </c>
      <c r="G5" s="18" t="s">
        <v>14</v>
      </c>
      <c r="H5" s="18" t="s">
        <v>52</v>
      </c>
    </row>
    <row r="6" spans="3:10" s="26" customFormat="1" ht="12.75">
      <c r="C6" s="27">
        <v>6</v>
      </c>
      <c r="D6" s="5" t="s">
        <v>15</v>
      </c>
      <c r="F6" s="3" t="s">
        <v>82</v>
      </c>
      <c r="G6" s="18" t="s">
        <v>83</v>
      </c>
      <c r="H6" s="18" t="s">
        <v>115</v>
      </c>
      <c r="I6" s="28"/>
      <c r="J6" s="28"/>
    </row>
    <row r="7" spans="3:10" s="26" customFormat="1" ht="12.75">
      <c r="C7" s="27">
        <f>L31</f>
        <v>16</v>
      </c>
      <c r="D7" s="29" t="s">
        <v>16</v>
      </c>
      <c r="F7" s="3" t="s">
        <v>120</v>
      </c>
      <c r="G7" s="18" t="s">
        <v>121</v>
      </c>
      <c r="H7" s="18" t="s">
        <v>159</v>
      </c>
      <c r="I7" s="28"/>
      <c r="J7" s="28"/>
    </row>
    <row r="8" spans="4:10" s="26" customFormat="1" ht="12.75">
      <c r="D8" s="29"/>
      <c r="F8" s="28"/>
      <c r="G8" s="28"/>
      <c r="H8" s="28"/>
      <c r="I8" s="28"/>
      <c r="J8" s="28"/>
    </row>
    <row r="9" spans="4:10" s="26" customFormat="1" ht="12.75">
      <c r="D9" s="29"/>
      <c r="F9" s="28"/>
      <c r="G9" s="28"/>
      <c r="H9" s="28"/>
      <c r="I9" s="28"/>
      <c r="J9" s="28"/>
    </row>
    <row r="10" spans="4:10" s="26" customFormat="1" ht="12.75">
      <c r="D10" s="29"/>
      <c r="F10" s="28"/>
      <c r="G10" s="28"/>
      <c r="H10" s="28"/>
      <c r="I10" s="28"/>
      <c r="J10" s="28"/>
    </row>
    <row r="11" spans="4:10" s="26" customFormat="1" ht="12.75">
      <c r="D11" s="29"/>
      <c r="F11" s="28"/>
      <c r="G11" s="28"/>
      <c r="H11" s="28"/>
      <c r="I11" s="28"/>
      <c r="J11" s="28"/>
    </row>
    <row r="12" spans="4:10" s="26" customFormat="1" ht="12.75">
      <c r="D12" s="29"/>
      <c r="F12" s="28"/>
      <c r="G12" s="28"/>
      <c r="H12" s="28"/>
      <c r="I12" s="28"/>
      <c r="J12" s="28"/>
    </row>
    <row r="13" spans="4:10" s="26" customFormat="1" ht="12.75">
      <c r="D13" s="29"/>
      <c r="F13" s="28"/>
      <c r="G13" s="28"/>
      <c r="H13" s="28"/>
      <c r="I13" s="28"/>
      <c r="J13" s="28"/>
    </row>
    <row r="14" spans="4:10" s="26" customFormat="1" ht="12.75">
      <c r="D14" s="29"/>
      <c r="F14" s="28"/>
      <c r="G14" s="28"/>
      <c r="H14" s="28"/>
      <c r="I14" s="28"/>
      <c r="J14" s="28"/>
    </row>
    <row r="15" spans="1:16" s="26" customFormat="1" ht="12.75">
      <c r="A15" s="30" t="s">
        <v>17</v>
      </c>
      <c r="B15" s="30" t="s">
        <v>18</v>
      </c>
      <c r="C15" s="7" t="s">
        <v>19</v>
      </c>
      <c r="D15" s="7" t="s">
        <v>20</v>
      </c>
      <c r="E15" s="15" t="s">
        <v>3</v>
      </c>
      <c r="F15" s="15" t="s">
        <v>6</v>
      </c>
      <c r="G15" s="15" t="s">
        <v>11</v>
      </c>
      <c r="H15" s="15" t="s">
        <v>14</v>
      </c>
      <c r="I15" s="15" t="s">
        <v>83</v>
      </c>
      <c r="J15" s="15" t="s">
        <v>121</v>
      </c>
      <c r="L15" s="7" t="s">
        <v>21</v>
      </c>
      <c r="M15" s="6" t="s">
        <v>19</v>
      </c>
      <c r="N15" s="6" t="s">
        <v>22</v>
      </c>
      <c r="O15" s="6" t="s">
        <v>23</v>
      </c>
      <c r="P15" s="8" t="s">
        <v>24</v>
      </c>
    </row>
    <row r="16" spans="1:16" ht="12.75">
      <c r="A16" s="9">
        <v>1</v>
      </c>
      <c r="B16" s="10" t="s">
        <v>122</v>
      </c>
      <c r="C16" s="9" t="s">
        <v>26</v>
      </c>
      <c r="D16" s="25">
        <f aca="true" t="shared" si="0" ref="D16:D18">SUM(E16:J16)</f>
        <v>5274</v>
      </c>
      <c r="E16" s="25">
        <v>789</v>
      </c>
      <c r="F16" s="5">
        <v>981</v>
      </c>
      <c r="G16" s="5">
        <v>586</v>
      </c>
      <c r="H16" s="5">
        <v>1000</v>
      </c>
      <c r="I16" s="5">
        <v>1000</v>
      </c>
      <c r="J16" s="5">
        <v>918</v>
      </c>
      <c r="L16" s="11">
        <v>1</v>
      </c>
      <c r="M16" s="15" t="s">
        <v>26</v>
      </c>
      <c r="N16" s="12">
        <f aca="true" t="shared" si="1" ref="N16:N31">P16/O16/$C$5</f>
        <v>834.4444444444445</v>
      </c>
      <c r="O16" s="11">
        <f aca="true" t="shared" si="2" ref="O16:O31">COUNTIF($C$16:$D$128,M16)</f>
        <v>3</v>
      </c>
      <c r="P16" s="3">
        <f aca="true" t="shared" si="3" ref="P16:P31">SUMIF($C$16:$D$128,M16,$D$16:$D$128)</f>
        <v>15020</v>
      </c>
    </row>
    <row r="17" spans="1:16" ht="12.75">
      <c r="A17" s="13">
        <v>2</v>
      </c>
      <c r="B17" s="14" t="s">
        <v>160</v>
      </c>
      <c r="C17" s="13" t="s">
        <v>26</v>
      </c>
      <c r="D17" s="25">
        <f t="shared" si="0"/>
        <v>5202</v>
      </c>
      <c r="E17" s="25">
        <v>877</v>
      </c>
      <c r="F17" s="5">
        <v>951</v>
      </c>
      <c r="G17" s="11">
        <v>818</v>
      </c>
      <c r="H17" s="11">
        <v>788</v>
      </c>
      <c r="I17" s="5">
        <v>813</v>
      </c>
      <c r="J17" s="5">
        <v>955</v>
      </c>
      <c r="L17" s="11">
        <v>2</v>
      </c>
      <c r="M17" s="11" t="s">
        <v>44</v>
      </c>
      <c r="N17" s="12">
        <f t="shared" si="1"/>
        <v>759.3888888888888</v>
      </c>
      <c r="O17" s="11">
        <f t="shared" si="2"/>
        <v>3</v>
      </c>
      <c r="P17" s="3">
        <f t="shared" si="3"/>
        <v>13669</v>
      </c>
    </row>
    <row r="18" spans="1:16" ht="12.75">
      <c r="A18" s="16">
        <v>3</v>
      </c>
      <c r="B18" s="17" t="s">
        <v>134</v>
      </c>
      <c r="C18" s="16" t="s">
        <v>44</v>
      </c>
      <c r="D18" s="25">
        <f t="shared" si="0"/>
        <v>4888</v>
      </c>
      <c r="E18" s="25">
        <v>967</v>
      </c>
      <c r="F18" s="5">
        <v>457</v>
      </c>
      <c r="G18" s="11">
        <v>1000</v>
      </c>
      <c r="H18" s="11">
        <v>618</v>
      </c>
      <c r="I18" s="5">
        <v>851</v>
      </c>
      <c r="J18" s="5">
        <v>995</v>
      </c>
      <c r="L18" s="11">
        <v>3</v>
      </c>
      <c r="M18" s="11" t="s">
        <v>90</v>
      </c>
      <c r="N18" s="12">
        <f t="shared" si="1"/>
        <v>683</v>
      </c>
      <c r="O18" s="11">
        <f t="shared" si="2"/>
        <v>1</v>
      </c>
      <c r="P18" s="3">
        <f t="shared" si="3"/>
        <v>4098</v>
      </c>
    </row>
    <row r="19" spans="1:16" ht="12.75">
      <c r="A19" s="11">
        <v>4</v>
      </c>
      <c r="B19" s="18" t="s">
        <v>161</v>
      </c>
      <c r="C19" s="11" t="s">
        <v>31</v>
      </c>
      <c r="D19" s="25">
        <f>SUM(E19:I19)</f>
        <v>3859</v>
      </c>
      <c r="E19" s="25">
        <v>506</v>
      </c>
      <c r="F19" s="11">
        <v>988</v>
      </c>
      <c r="G19" s="11">
        <v>544</v>
      </c>
      <c r="H19" s="5">
        <v>972</v>
      </c>
      <c r="I19" s="5">
        <v>849</v>
      </c>
      <c r="J19" s="11">
        <v>958</v>
      </c>
      <c r="L19" s="11">
        <v>4</v>
      </c>
      <c r="M19" s="11" t="s">
        <v>30</v>
      </c>
      <c r="N19" s="12">
        <f t="shared" si="1"/>
        <v>633.3333333333334</v>
      </c>
      <c r="O19" s="11">
        <f t="shared" si="2"/>
        <v>3</v>
      </c>
      <c r="P19" s="3">
        <f t="shared" si="3"/>
        <v>11400</v>
      </c>
    </row>
    <row r="20" spans="1:16" ht="12.75">
      <c r="A20" s="11">
        <v>5</v>
      </c>
      <c r="B20" t="s">
        <v>139</v>
      </c>
      <c r="C20" s="11" t="s">
        <v>44</v>
      </c>
      <c r="D20" s="25">
        <f aca="true" t="shared" si="4" ref="D20:D48">SUM(E20:J20)</f>
        <v>4737</v>
      </c>
      <c r="E20" s="25">
        <v>740</v>
      </c>
      <c r="F20" s="5">
        <v>500</v>
      </c>
      <c r="G20" s="11">
        <v>608</v>
      </c>
      <c r="H20" s="11">
        <v>948</v>
      </c>
      <c r="I20" s="5">
        <v>941</v>
      </c>
      <c r="J20" s="5">
        <v>1000</v>
      </c>
      <c r="L20" s="11">
        <v>5</v>
      </c>
      <c r="M20" s="11" t="s">
        <v>31</v>
      </c>
      <c r="N20" s="12">
        <f t="shared" si="1"/>
        <v>586.6666666666666</v>
      </c>
      <c r="O20" s="11">
        <f t="shared" si="2"/>
        <v>3</v>
      </c>
      <c r="P20" s="3">
        <f t="shared" si="3"/>
        <v>10560</v>
      </c>
    </row>
    <row r="21" spans="1:16" ht="12.75">
      <c r="A21" s="11">
        <v>6</v>
      </c>
      <c r="B21" t="s">
        <v>32</v>
      </c>
      <c r="C21" s="11" t="s">
        <v>26</v>
      </c>
      <c r="D21" s="25">
        <f t="shared" si="4"/>
        <v>4544</v>
      </c>
      <c r="E21" s="25">
        <v>1000</v>
      </c>
      <c r="F21" s="5">
        <v>953</v>
      </c>
      <c r="G21" s="11">
        <v>601</v>
      </c>
      <c r="H21" s="11">
        <v>924</v>
      </c>
      <c r="I21" s="5">
        <v>695</v>
      </c>
      <c r="J21" s="5">
        <v>371</v>
      </c>
      <c r="L21" s="11">
        <v>6</v>
      </c>
      <c r="M21" s="11" t="s">
        <v>33</v>
      </c>
      <c r="N21" s="12">
        <f t="shared" si="1"/>
        <v>560.6111111111111</v>
      </c>
      <c r="O21" s="11">
        <f t="shared" si="2"/>
        <v>3</v>
      </c>
      <c r="P21" s="3">
        <f t="shared" si="3"/>
        <v>10091</v>
      </c>
    </row>
    <row r="22" spans="1:16" ht="12.75">
      <c r="A22" s="11">
        <v>7</v>
      </c>
      <c r="B22" s="18" t="s">
        <v>162</v>
      </c>
      <c r="C22" s="11" t="s">
        <v>30</v>
      </c>
      <c r="D22" s="25">
        <f t="shared" si="4"/>
        <v>4382</v>
      </c>
      <c r="E22" s="25">
        <v>589</v>
      </c>
      <c r="F22" s="5">
        <v>843</v>
      </c>
      <c r="G22" s="11">
        <v>782</v>
      </c>
      <c r="H22" s="11">
        <v>851</v>
      </c>
      <c r="I22" s="5">
        <v>917</v>
      </c>
      <c r="J22" s="5">
        <v>400</v>
      </c>
      <c r="L22" s="11">
        <v>7</v>
      </c>
      <c r="M22" s="15" t="s">
        <v>39</v>
      </c>
      <c r="N22" s="12">
        <f t="shared" si="1"/>
        <v>517.0833333333334</v>
      </c>
      <c r="O22" s="11">
        <f t="shared" si="2"/>
        <v>4</v>
      </c>
      <c r="P22" s="3">
        <f t="shared" si="3"/>
        <v>12410</v>
      </c>
    </row>
    <row r="23" spans="1:16" ht="12.75">
      <c r="A23" s="11">
        <v>8</v>
      </c>
      <c r="B23" s="18" t="s">
        <v>149</v>
      </c>
      <c r="C23" s="11" t="s">
        <v>30</v>
      </c>
      <c r="D23" s="25">
        <f t="shared" si="4"/>
        <v>4209</v>
      </c>
      <c r="E23" s="25">
        <v>815</v>
      </c>
      <c r="F23" s="5">
        <v>708</v>
      </c>
      <c r="G23" s="11">
        <v>805</v>
      </c>
      <c r="H23" s="11">
        <v>170</v>
      </c>
      <c r="I23" s="5">
        <v>872</v>
      </c>
      <c r="J23" s="5">
        <v>839</v>
      </c>
      <c r="L23" s="11">
        <v>8</v>
      </c>
      <c r="M23" s="15" t="s">
        <v>163</v>
      </c>
      <c r="N23" s="12">
        <f t="shared" si="1"/>
        <v>408</v>
      </c>
      <c r="O23" s="11">
        <f t="shared" si="2"/>
        <v>1</v>
      </c>
      <c r="P23" s="3">
        <f t="shared" si="3"/>
        <v>2448</v>
      </c>
    </row>
    <row r="24" spans="1:16" ht="12.75">
      <c r="A24" s="11">
        <v>9</v>
      </c>
      <c r="B24" s="18" t="s">
        <v>98</v>
      </c>
      <c r="C24" s="11" t="s">
        <v>90</v>
      </c>
      <c r="D24" s="25">
        <f t="shared" si="4"/>
        <v>4098</v>
      </c>
      <c r="E24" s="25">
        <v>769</v>
      </c>
      <c r="F24" s="5">
        <v>875</v>
      </c>
      <c r="G24" s="11">
        <v>598</v>
      </c>
      <c r="H24" s="11">
        <v>457</v>
      </c>
      <c r="I24" s="5">
        <v>742</v>
      </c>
      <c r="J24" s="5">
        <v>657</v>
      </c>
      <c r="L24" s="11">
        <v>9</v>
      </c>
      <c r="M24" s="15" t="s">
        <v>48</v>
      </c>
      <c r="N24" s="12">
        <f t="shared" si="1"/>
        <v>367.1666666666667</v>
      </c>
      <c r="O24" s="11">
        <f t="shared" si="2"/>
        <v>2</v>
      </c>
      <c r="P24" s="3">
        <f t="shared" si="3"/>
        <v>4406</v>
      </c>
    </row>
    <row r="25" spans="1:16" ht="12.75">
      <c r="A25" s="11">
        <v>10</v>
      </c>
      <c r="B25" s="18" t="s">
        <v>164</v>
      </c>
      <c r="C25" s="11" t="s">
        <v>44</v>
      </c>
      <c r="D25" s="25">
        <f t="shared" si="4"/>
        <v>4044</v>
      </c>
      <c r="E25" s="25">
        <v>489</v>
      </c>
      <c r="F25" s="5">
        <v>928</v>
      </c>
      <c r="G25" s="11">
        <v>86</v>
      </c>
      <c r="H25" s="11">
        <v>753</v>
      </c>
      <c r="I25" s="5">
        <v>872</v>
      </c>
      <c r="J25" s="5">
        <v>916</v>
      </c>
      <c r="L25" s="11">
        <v>10</v>
      </c>
      <c r="M25" s="11" t="s">
        <v>96</v>
      </c>
      <c r="N25" s="12">
        <f t="shared" si="1"/>
        <v>318.94444444444446</v>
      </c>
      <c r="O25" s="11">
        <f t="shared" si="2"/>
        <v>3</v>
      </c>
      <c r="P25" s="3">
        <f t="shared" si="3"/>
        <v>5741</v>
      </c>
    </row>
    <row r="26" spans="1:16" ht="12.75">
      <c r="A26" s="11">
        <v>11</v>
      </c>
      <c r="B26" s="18" t="s">
        <v>165</v>
      </c>
      <c r="C26" s="11" t="s">
        <v>31</v>
      </c>
      <c r="D26" s="25">
        <f t="shared" si="4"/>
        <v>3938</v>
      </c>
      <c r="E26" s="25">
        <v>343</v>
      </c>
      <c r="F26" s="5">
        <v>1000</v>
      </c>
      <c r="G26" s="11">
        <v>500</v>
      </c>
      <c r="H26" s="11">
        <v>756</v>
      </c>
      <c r="I26" s="5">
        <v>558</v>
      </c>
      <c r="J26" s="5">
        <v>781</v>
      </c>
      <c r="L26" s="11">
        <v>11</v>
      </c>
      <c r="M26" s="15" t="s">
        <v>46</v>
      </c>
      <c r="N26" s="12">
        <f t="shared" si="1"/>
        <v>301.1666666666667</v>
      </c>
      <c r="O26" s="11">
        <f t="shared" si="2"/>
        <v>1</v>
      </c>
      <c r="P26" s="3">
        <f t="shared" si="3"/>
        <v>1807</v>
      </c>
    </row>
    <row r="27" spans="1:16" ht="12.75">
      <c r="A27" s="11">
        <v>12</v>
      </c>
      <c r="B27" s="18" t="s">
        <v>133</v>
      </c>
      <c r="C27" s="11" t="s">
        <v>33</v>
      </c>
      <c r="D27" s="25">
        <f t="shared" si="4"/>
        <v>3910</v>
      </c>
      <c r="E27" s="25">
        <v>943</v>
      </c>
      <c r="F27" s="5">
        <v>400</v>
      </c>
      <c r="G27" s="11">
        <v>646</v>
      </c>
      <c r="H27" s="11">
        <v>895</v>
      </c>
      <c r="I27" s="5">
        <v>486</v>
      </c>
      <c r="J27" s="5">
        <v>540</v>
      </c>
      <c r="L27" s="11">
        <v>12</v>
      </c>
      <c r="M27" s="11" t="s">
        <v>28</v>
      </c>
      <c r="N27" s="12">
        <f t="shared" si="1"/>
        <v>300.5</v>
      </c>
      <c r="O27" s="11">
        <f t="shared" si="2"/>
        <v>1</v>
      </c>
      <c r="P27" s="3">
        <f t="shared" si="3"/>
        <v>1803</v>
      </c>
    </row>
    <row r="28" spans="1:16" ht="12.75">
      <c r="A28" s="11">
        <v>13</v>
      </c>
      <c r="B28" t="s">
        <v>166</v>
      </c>
      <c r="C28" s="11" t="s">
        <v>33</v>
      </c>
      <c r="D28" s="25">
        <f t="shared" si="4"/>
        <v>3877</v>
      </c>
      <c r="E28" s="25">
        <v>371</v>
      </c>
      <c r="F28" s="5">
        <v>371</v>
      </c>
      <c r="G28" s="11">
        <v>527</v>
      </c>
      <c r="H28" s="11">
        <v>839</v>
      </c>
      <c r="I28" s="5">
        <v>813</v>
      </c>
      <c r="J28" s="5">
        <v>956</v>
      </c>
      <c r="L28" s="11">
        <v>13</v>
      </c>
      <c r="M28" s="15" t="s">
        <v>87</v>
      </c>
      <c r="N28" s="12">
        <f t="shared" si="1"/>
        <v>238.83333333333334</v>
      </c>
      <c r="O28" s="11">
        <f t="shared" si="2"/>
        <v>1</v>
      </c>
      <c r="P28" s="3">
        <f t="shared" si="3"/>
        <v>1433</v>
      </c>
    </row>
    <row r="29" spans="1:16" ht="12.75">
      <c r="A29" s="11">
        <v>14</v>
      </c>
      <c r="B29" t="s">
        <v>51</v>
      </c>
      <c r="C29" s="11" t="s">
        <v>39</v>
      </c>
      <c r="D29" s="25">
        <f t="shared" si="4"/>
        <v>3542</v>
      </c>
      <c r="E29" s="25">
        <v>457</v>
      </c>
      <c r="F29" s="5">
        <v>486</v>
      </c>
      <c r="G29" s="11">
        <v>638</v>
      </c>
      <c r="H29" s="11">
        <v>918</v>
      </c>
      <c r="I29" s="5">
        <v>286</v>
      </c>
      <c r="J29" s="5">
        <v>757</v>
      </c>
      <c r="L29" s="11">
        <v>14</v>
      </c>
      <c r="M29" s="11" t="s">
        <v>50</v>
      </c>
      <c r="N29" s="12">
        <f t="shared" si="1"/>
        <v>226.83333333333334</v>
      </c>
      <c r="O29" s="11">
        <f t="shared" si="2"/>
        <v>1</v>
      </c>
      <c r="P29" s="3">
        <f t="shared" si="3"/>
        <v>1361</v>
      </c>
    </row>
    <row r="30" spans="1:16" ht="12.75">
      <c r="A30" s="11">
        <v>15</v>
      </c>
      <c r="B30" s="18" t="s">
        <v>92</v>
      </c>
      <c r="C30" s="11" t="s">
        <v>39</v>
      </c>
      <c r="D30" s="25">
        <f t="shared" si="4"/>
        <v>3320</v>
      </c>
      <c r="E30" s="25">
        <v>693</v>
      </c>
      <c r="F30" s="5">
        <v>100</v>
      </c>
      <c r="G30" s="11">
        <v>143</v>
      </c>
      <c r="H30" s="11">
        <v>966</v>
      </c>
      <c r="I30" s="5">
        <v>579</v>
      </c>
      <c r="J30" s="5">
        <v>839</v>
      </c>
      <c r="L30" s="11">
        <v>15</v>
      </c>
      <c r="M30" s="15" t="s">
        <v>137</v>
      </c>
      <c r="N30" s="12">
        <f t="shared" si="1"/>
        <v>207</v>
      </c>
      <c r="O30" s="11">
        <f t="shared" si="2"/>
        <v>1</v>
      </c>
      <c r="P30" s="3">
        <f t="shared" si="3"/>
        <v>1242</v>
      </c>
    </row>
    <row r="31" spans="1:16" ht="12.75">
      <c r="A31" s="11">
        <v>16</v>
      </c>
      <c r="B31" t="s">
        <v>167</v>
      </c>
      <c r="C31" s="11" t="s">
        <v>39</v>
      </c>
      <c r="D31" s="25">
        <f t="shared" si="4"/>
        <v>3222</v>
      </c>
      <c r="E31" s="25">
        <v>400</v>
      </c>
      <c r="F31" s="5">
        <v>628</v>
      </c>
      <c r="G31" s="11">
        <v>429</v>
      </c>
      <c r="H31" s="11">
        <v>500</v>
      </c>
      <c r="I31" s="5">
        <v>808</v>
      </c>
      <c r="J31" s="5">
        <v>457</v>
      </c>
      <c r="L31" s="11">
        <v>16</v>
      </c>
      <c r="M31" s="11" t="s">
        <v>35</v>
      </c>
      <c r="N31" s="12">
        <f t="shared" si="1"/>
        <v>166.08333333333334</v>
      </c>
      <c r="O31" s="11">
        <f t="shared" si="2"/>
        <v>2</v>
      </c>
      <c r="P31" s="3">
        <f t="shared" si="3"/>
        <v>1993</v>
      </c>
    </row>
    <row r="32" spans="1:10" ht="12.75">
      <c r="A32" s="11">
        <v>17</v>
      </c>
      <c r="B32" t="s">
        <v>168</v>
      </c>
      <c r="C32" s="11" t="s">
        <v>48</v>
      </c>
      <c r="D32" s="25">
        <f t="shared" si="4"/>
        <v>3172</v>
      </c>
      <c r="E32" s="25">
        <v>962</v>
      </c>
      <c r="F32" s="5">
        <v>667</v>
      </c>
      <c r="G32" s="11">
        <v>167</v>
      </c>
      <c r="H32" s="11">
        <v>429</v>
      </c>
      <c r="I32" s="5">
        <v>690</v>
      </c>
      <c r="J32" s="5">
        <v>257</v>
      </c>
    </row>
    <row r="33" spans="1:16" ht="12.75">
      <c r="A33" s="11">
        <v>18</v>
      </c>
      <c r="B33" t="s">
        <v>169</v>
      </c>
      <c r="C33" s="11" t="s">
        <v>30</v>
      </c>
      <c r="D33" s="25">
        <f t="shared" si="4"/>
        <v>2809</v>
      </c>
      <c r="E33" s="25">
        <v>683</v>
      </c>
      <c r="F33" s="5">
        <v>314</v>
      </c>
      <c r="G33" s="11">
        <v>516</v>
      </c>
      <c r="H33" s="11">
        <v>567</v>
      </c>
      <c r="I33" s="5">
        <v>500</v>
      </c>
      <c r="J33" s="5">
        <v>229</v>
      </c>
      <c r="N33" s="19" t="s">
        <v>55</v>
      </c>
      <c r="O33" s="20">
        <v>0</v>
      </c>
      <c r="P33" s="21">
        <f aca="true" t="shared" si="5" ref="P33:P38">O33/O$39</f>
        <v>0</v>
      </c>
    </row>
    <row r="34" spans="1:16" ht="12.75">
      <c r="A34" s="11">
        <v>19</v>
      </c>
      <c r="B34" s="18" t="s">
        <v>170</v>
      </c>
      <c r="C34" s="11" t="s">
        <v>31</v>
      </c>
      <c r="D34" s="25">
        <f t="shared" si="4"/>
        <v>2763</v>
      </c>
      <c r="E34" s="25">
        <v>286</v>
      </c>
      <c r="F34" s="5">
        <v>991</v>
      </c>
      <c r="G34" s="11">
        <v>286</v>
      </c>
      <c r="H34" s="11">
        <v>371</v>
      </c>
      <c r="I34" s="5">
        <v>343</v>
      </c>
      <c r="J34" s="5">
        <v>486</v>
      </c>
      <c r="N34" s="19" t="s">
        <v>57</v>
      </c>
      <c r="O34" s="20">
        <f>O25+O30</f>
        <v>4</v>
      </c>
      <c r="P34" s="21">
        <f t="shared" si="5"/>
        <v>0.12121212121212122</v>
      </c>
    </row>
    <row r="35" spans="1:16" ht="12.75">
      <c r="A35" s="11">
        <v>20</v>
      </c>
      <c r="B35" s="18" t="s">
        <v>171</v>
      </c>
      <c r="C35" s="11" t="s">
        <v>163</v>
      </c>
      <c r="D35" s="25">
        <f t="shared" si="4"/>
        <v>2448</v>
      </c>
      <c r="E35" s="25">
        <v>214</v>
      </c>
      <c r="F35" s="5">
        <v>918</v>
      </c>
      <c r="G35" s="11">
        <v>530</v>
      </c>
      <c r="H35" s="11">
        <v>-143</v>
      </c>
      <c r="I35" s="5">
        <v>429</v>
      </c>
      <c r="J35" s="5">
        <v>500</v>
      </c>
      <c r="N35" s="19" t="s">
        <v>59</v>
      </c>
      <c r="O35" s="20">
        <f>O17+O18+O19+O20+O21+O23+O24+O26+O28+O29+O31</f>
        <v>21</v>
      </c>
      <c r="P35" s="21">
        <f t="shared" si="5"/>
        <v>0.6363636363636364</v>
      </c>
    </row>
    <row r="36" spans="1:16" ht="12.75">
      <c r="A36" s="11">
        <v>21</v>
      </c>
      <c r="B36" s="18" t="s">
        <v>172</v>
      </c>
      <c r="C36" s="11" t="s">
        <v>39</v>
      </c>
      <c r="D36" s="25">
        <f t="shared" si="4"/>
        <v>2326</v>
      </c>
      <c r="E36" s="25">
        <v>503</v>
      </c>
      <c r="F36" s="5">
        <v>100</v>
      </c>
      <c r="G36" s="11">
        <v>171</v>
      </c>
      <c r="H36" s="11">
        <v>343</v>
      </c>
      <c r="I36" s="5">
        <v>229</v>
      </c>
      <c r="J36" s="5">
        <v>980</v>
      </c>
      <c r="N36" s="19" t="s">
        <v>61</v>
      </c>
      <c r="O36" s="20">
        <f>O16+O22</f>
        <v>7</v>
      </c>
      <c r="P36" s="21">
        <f t="shared" si="5"/>
        <v>0.21212121212121213</v>
      </c>
    </row>
    <row r="37" spans="1:16" ht="12.75">
      <c r="A37" s="11">
        <v>22</v>
      </c>
      <c r="B37" s="18" t="s">
        <v>173</v>
      </c>
      <c r="C37" s="11" t="s">
        <v>33</v>
      </c>
      <c r="D37" s="25">
        <f t="shared" si="4"/>
        <v>2304</v>
      </c>
      <c r="E37" s="25">
        <v>171</v>
      </c>
      <c r="F37" s="5">
        <v>590</v>
      </c>
      <c r="G37" s="11">
        <v>314</v>
      </c>
      <c r="H37" s="11">
        <v>400</v>
      </c>
      <c r="I37" s="5">
        <v>400</v>
      </c>
      <c r="J37" s="5">
        <v>429</v>
      </c>
      <c r="N37" s="19" t="s">
        <v>63</v>
      </c>
      <c r="O37" s="20">
        <f>O27</f>
        <v>1</v>
      </c>
      <c r="P37" s="21">
        <f t="shared" si="5"/>
        <v>0.030303030303030304</v>
      </c>
    </row>
    <row r="38" spans="1:16" ht="12.75">
      <c r="A38" s="11">
        <v>23</v>
      </c>
      <c r="B38" s="18" t="s">
        <v>174</v>
      </c>
      <c r="C38" s="11" t="s">
        <v>96</v>
      </c>
      <c r="D38" s="25">
        <f t="shared" si="4"/>
        <v>2021</v>
      </c>
      <c r="E38" s="25">
        <v>486</v>
      </c>
      <c r="F38" s="25">
        <v>286</v>
      </c>
      <c r="G38" s="5">
        <v>114</v>
      </c>
      <c r="H38" s="11">
        <v>286</v>
      </c>
      <c r="I38" s="11">
        <v>257</v>
      </c>
      <c r="J38" s="5">
        <v>592</v>
      </c>
      <c r="N38" s="22" t="s">
        <v>65</v>
      </c>
      <c r="O38" s="20">
        <v>0</v>
      </c>
      <c r="P38" s="21">
        <f t="shared" si="5"/>
        <v>0</v>
      </c>
    </row>
    <row r="39" spans="1:16" ht="12.75">
      <c r="A39" s="11">
        <v>24</v>
      </c>
      <c r="B39" s="18" t="s">
        <v>175</v>
      </c>
      <c r="C39" s="11" t="s">
        <v>96</v>
      </c>
      <c r="D39" s="25">
        <f t="shared" si="4"/>
        <v>1943</v>
      </c>
      <c r="E39" s="25">
        <v>314</v>
      </c>
      <c r="F39" s="5">
        <v>429</v>
      </c>
      <c r="G39" s="11">
        <v>57</v>
      </c>
      <c r="H39" s="11">
        <v>486</v>
      </c>
      <c r="I39" s="5">
        <v>314</v>
      </c>
      <c r="J39" s="5">
        <v>343</v>
      </c>
      <c r="O39" s="4">
        <f>SUM(O33:O38)</f>
        <v>33</v>
      </c>
      <c r="P39" s="23">
        <f>SUM(P33:P38)</f>
        <v>1</v>
      </c>
    </row>
    <row r="40" spans="1:10" ht="12.75">
      <c r="A40" s="11">
        <v>25</v>
      </c>
      <c r="B40" s="18" t="s">
        <v>69</v>
      </c>
      <c r="C40" s="11" t="s">
        <v>46</v>
      </c>
      <c r="D40" s="25">
        <f t="shared" si="4"/>
        <v>1807</v>
      </c>
      <c r="E40" s="25">
        <v>214</v>
      </c>
      <c r="F40" s="5">
        <v>200</v>
      </c>
      <c r="G40" s="11">
        <v>229</v>
      </c>
      <c r="H40" s="11">
        <v>314</v>
      </c>
      <c r="I40" s="5">
        <v>832</v>
      </c>
      <c r="J40" s="5">
        <v>18</v>
      </c>
    </row>
    <row r="41" spans="1:16" ht="12.75">
      <c r="A41" s="11">
        <v>26</v>
      </c>
      <c r="B41" s="18" t="s">
        <v>176</v>
      </c>
      <c r="C41" s="11" t="s">
        <v>28</v>
      </c>
      <c r="D41" s="25">
        <f t="shared" si="4"/>
        <v>1803</v>
      </c>
      <c r="E41" s="25">
        <v>875</v>
      </c>
      <c r="F41" s="5">
        <v>257</v>
      </c>
      <c r="G41" s="11">
        <v>257</v>
      </c>
      <c r="H41" s="11">
        <v>143</v>
      </c>
      <c r="I41" s="5">
        <v>457</v>
      </c>
      <c r="J41" s="5">
        <v>-186</v>
      </c>
      <c r="L41" s="11"/>
      <c r="M41" s="15"/>
      <c r="N41" s="31"/>
      <c r="O41" s="11"/>
      <c r="P41" s="3"/>
    </row>
    <row r="42" spans="1:16" ht="12.75">
      <c r="A42" s="11">
        <v>27</v>
      </c>
      <c r="B42" s="18" t="s">
        <v>107</v>
      </c>
      <c r="C42" s="11" t="s">
        <v>96</v>
      </c>
      <c r="D42" s="25">
        <f t="shared" si="4"/>
        <v>1777</v>
      </c>
      <c r="E42" s="25">
        <v>429</v>
      </c>
      <c r="F42" s="5">
        <v>597</v>
      </c>
      <c r="G42" s="11">
        <v>-100</v>
      </c>
      <c r="H42" s="11">
        <v>851</v>
      </c>
      <c r="I42" s="5" t="s">
        <v>177</v>
      </c>
      <c r="J42" s="5" t="s">
        <v>177</v>
      </c>
      <c r="L42" s="11"/>
      <c r="M42" s="11"/>
      <c r="N42" s="31"/>
      <c r="O42" s="11"/>
      <c r="P42" s="3"/>
    </row>
    <row r="43" spans="1:16" ht="12.75">
      <c r="A43" s="11">
        <v>28</v>
      </c>
      <c r="B43" s="18" t="s">
        <v>178</v>
      </c>
      <c r="C43" s="11" t="s">
        <v>87</v>
      </c>
      <c r="D43" s="25">
        <f t="shared" si="4"/>
        <v>1433</v>
      </c>
      <c r="E43" s="25">
        <v>500</v>
      </c>
      <c r="F43" s="5">
        <v>179</v>
      </c>
      <c r="G43" s="11">
        <v>640</v>
      </c>
      <c r="H43" s="11">
        <v>114</v>
      </c>
      <c r="I43" s="5" t="s">
        <v>177</v>
      </c>
      <c r="J43" s="5" t="s">
        <v>177</v>
      </c>
      <c r="L43" s="11"/>
      <c r="M43" s="11"/>
      <c r="N43" s="31"/>
      <c r="O43" s="11"/>
      <c r="P43" s="3"/>
    </row>
    <row r="44" spans="1:16" ht="12.75">
      <c r="A44" s="11">
        <v>29</v>
      </c>
      <c r="B44" s="18" t="s">
        <v>153</v>
      </c>
      <c r="C44" s="11" t="s">
        <v>50</v>
      </c>
      <c r="D44" s="25">
        <f t="shared" si="4"/>
        <v>1361</v>
      </c>
      <c r="E44" s="25">
        <v>-57</v>
      </c>
      <c r="F44" s="5">
        <v>100</v>
      </c>
      <c r="G44" s="11">
        <v>457</v>
      </c>
      <c r="H44" s="11">
        <v>861</v>
      </c>
      <c r="I44" s="5" t="s">
        <v>177</v>
      </c>
      <c r="J44" s="5" t="s">
        <v>177</v>
      </c>
      <c r="L44" s="11"/>
      <c r="M44" s="11"/>
      <c r="N44" s="31"/>
      <c r="O44" s="11"/>
      <c r="P44" s="3"/>
    </row>
    <row r="45" spans="1:16" ht="12.75">
      <c r="A45" s="11">
        <v>30</v>
      </c>
      <c r="B45" s="18" t="s">
        <v>154</v>
      </c>
      <c r="C45" s="11" t="s">
        <v>137</v>
      </c>
      <c r="D45" s="25">
        <f t="shared" si="4"/>
        <v>1242</v>
      </c>
      <c r="E45" s="25">
        <v>257</v>
      </c>
      <c r="F45" s="5">
        <v>343</v>
      </c>
      <c r="G45" s="11">
        <v>371</v>
      </c>
      <c r="H45" s="11">
        <v>200</v>
      </c>
      <c r="I45" s="5">
        <v>71</v>
      </c>
      <c r="J45" s="5" t="s">
        <v>179</v>
      </c>
      <c r="L45" s="11"/>
      <c r="M45" s="11"/>
      <c r="N45" s="31"/>
      <c r="O45" s="11"/>
      <c r="P45" s="3"/>
    </row>
    <row r="46" spans="1:16" ht="12.75">
      <c r="A46" s="11">
        <v>31</v>
      </c>
      <c r="B46" s="18" t="s">
        <v>180</v>
      </c>
      <c r="C46" s="11" t="s">
        <v>48</v>
      </c>
      <c r="D46" s="25">
        <f t="shared" si="4"/>
        <v>1234</v>
      </c>
      <c r="E46" s="25" t="s">
        <v>177</v>
      </c>
      <c r="F46" s="5">
        <v>805</v>
      </c>
      <c r="G46" s="11">
        <v>200</v>
      </c>
      <c r="H46" s="11">
        <v>229</v>
      </c>
      <c r="I46" s="5" t="s">
        <v>177</v>
      </c>
      <c r="J46" s="5" t="s">
        <v>177</v>
      </c>
      <c r="N46" s="31"/>
      <c r="O46" s="11"/>
      <c r="P46" s="3"/>
    </row>
    <row r="47" spans="1:10" ht="12.75">
      <c r="A47" s="11">
        <v>32</v>
      </c>
      <c r="B47" s="18" t="s">
        <v>108</v>
      </c>
      <c r="C47" s="11" t="s">
        <v>35</v>
      </c>
      <c r="D47" s="25">
        <f t="shared" si="4"/>
        <v>1079</v>
      </c>
      <c r="E47" s="25">
        <v>114</v>
      </c>
      <c r="F47" s="5">
        <v>100</v>
      </c>
      <c r="G47" s="11">
        <v>343</v>
      </c>
      <c r="H47" s="11">
        <v>86</v>
      </c>
      <c r="I47" s="5">
        <v>200</v>
      </c>
      <c r="J47" s="5">
        <v>236</v>
      </c>
    </row>
    <row r="48" spans="1:10" ht="12.75">
      <c r="A48" s="11">
        <v>33</v>
      </c>
      <c r="B48" s="18" t="s">
        <v>181</v>
      </c>
      <c r="C48" s="11" t="s">
        <v>35</v>
      </c>
      <c r="D48" s="25">
        <f t="shared" si="4"/>
        <v>914</v>
      </c>
      <c r="E48" s="25">
        <v>86</v>
      </c>
      <c r="F48" s="5">
        <v>171</v>
      </c>
      <c r="G48" s="11">
        <v>486</v>
      </c>
      <c r="H48" s="11" t="s">
        <v>177</v>
      </c>
      <c r="I48" s="5">
        <v>171</v>
      </c>
      <c r="J48" s="5">
        <v>0</v>
      </c>
    </row>
  </sheetData>
  <sheetProtection selectLockedCells="1" selectUnlockedCells="1"/>
  <printOptions/>
  <pageMargins left="0.7479166666666667" right="0.7479166666666667" top="0.7" bottom="0.3902777777777778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7"/>
  <sheetViews>
    <sheetView workbookViewId="0" topLeftCell="A1">
      <selection activeCell="C8" sqref="C8"/>
    </sheetView>
  </sheetViews>
  <sheetFormatPr defaultColWidth="9.140625" defaultRowHeight="12.75"/>
  <cols>
    <col min="1" max="1" width="6.7109375" style="0" customWidth="1"/>
    <col min="2" max="2" width="28.7109375" style="0" customWidth="1"/>
    <col min="3" max="3" width="5.421875" style="0" customWidth="1"/>
    <col min="4" max="4" width="6.57421875" style="25" customWidth="1"/>
    <col min="5" max="6" width="9.7109375" style="0" customWidth="1"/>
    <col min="7" max="7" width="7.7109375" style="18" customWidth="1"/>
    <col min="8" max="8" width="9.7109375" style="18" customWidth="1"/>
    <col min="9" max="12" width="7.7109375" style="0" customWidth="1"/>
    <col min="13" max="13" width="18.28125" style="0" customWidth="1"/>
  </cols>
  <sheetData>
    <row r="1" ht="21" customHeight="1">
      <c r="A1" s="2" t="s">
        <v>182</v>
      </c>
    </row>
    <row r="2" spans="1:9" ht="12.75" customHeight="1">
      <c r="A2" s="2" t="s">
        <v>183</v>
      </c>
      <c r="F2" s="3" t="s">
        <v>2</v>
      </c>
      <c r="G2" t="s">
        <v>184</v>
      </c>
      <c r="H2" t="s">
        <v>3</v>
      </c>
      <c r="I2" t="s">
        <v>52</v>
      </c>
    </row>
    <row r="3" spans="6:9" ht="12.75">
      <c r="F3" s="3" t="s">
        <v>5</v>
      </c>
      <c r="G3" t="s">
        <v>185</v>
      </c>
      <c r="H3" t="s">
        <v>186</v>
      </c>
      <c r="I3" t="s">
        <v>187</v>
      </c>
    </row>
    <row r="4" spans="1:9" ht="12.75">
      <c r="A4" t="s">
        <v>188</v>
      </c>
      <c r="C4" s="11">
        <v>82</v>
      </c>
      <c r="D4" s="4" t="s">
        <v>9</v>
      </c>
      <c r="F4" s="3" t="s">
        <v>10</v>
      </c>
      <c r="G4" t="s">
        <v>189</v>
      </c>
      <c r="H4" t="s">
        <v>14</v>
      </c>
      <c r="I4" t="s">
        <v>117</v>
      </c>
    </row>
    <row r="5" spans="3:9" ht="12.75">
      <c r="C5" s="11">
        <v>8</v>
      </c>
      <c r="D5" s="4" t="s">
        <v>12</v>
      </c>
      <c r="F5" s="3" t="s">
        <v>13</v>
      </c>
      <c r="G5" t="s">
        <v>190</v>
      </c>
      <c r="H5" t="s">
        <v>83</v>
      </c>
      <c r="I5" t="s">
        <v>52</v>
      </c>
    </row>
    <row r="6" spans="3:9" ht="12.75">
      <c r="C6" s="11">
        <v>6</v>
      </c>
      <c r="D6" s="5" t="s">
        <v>15</v>
      </c>
      <c r="F6" s="3" t="s">
        <v>82</v>
      </c>
      <c r="G6" t="s">
        <v>191</v>
      </c>
      <c r="H6" t="s">
        <v>121</v>
      </c>
      <c r="I6" t="s">
        <v>52</v>
      </c>
    </row>
    <row r="7" spans="3:9" ht="12.75">
      <c r="C7" s="4">
        <f>F36</f>
        <v>21</v>
      </c>
      <c r="D7" s="25" t="s">
        <v>16</v>
      </c>
      <c r="F7" s="3" t="s">
        <v>120</v>
      </c>
      <c r="G7" t="s">
        <v>192</v>
      </c>
      <c r="H7" t="s">
        <v>193</v>
      </c>
      <c r="I7" t="s">
        <v>187</v>
      </c>
    </row>
    <row r="8" spans="5:12" ht="12.75">
      <c r="E8" s="3"/>
      <c r="F8" s="11"/>
      <c r="G8" s="11"/>
      <c r="H8" s="11"/>
      <c r="I8" s="11"/>
      <c r="J8" s="11"/>
      <c r="K8" s="11"/>
      <c r="L8" s="11"/>
    </row>
    <row r="9" spans="5:12" ht="12.75">
      <c r="E9" s="25"/>
      <c r="F9" s="25"/>
      <c r="G9" s="5"/>
      <c r="H9" s="5"/>
      <c r="I9" s="25"/>
      <c r="J9" s="25"/>
      <c r="K9" s="25"/>
      <c r="L9" s="25"/>
    </row>
    <row r="10" spans="5:12" ht="12.75">
      <c r="E10" s="25"/>
      <c r="F10" s="25"/>
      <c r="G10" s="5"/>
      <c r="H10" s="5"/>
      <c r="I10" s="25"/>
      <c r="J10" s="25"/>
      <c r="K10" s="25"/>
      <c r="L10" s="25"/>
    </row>
    <row r="11" spans="5:12" ht="12.75">
      <c r="E11" s="25"/>
      <c r="F11" s="25"/>
      <c r="G11" s="5"/>
      <c r="H11" s="5"/>
      <c r="I11" s="25"/>
      <c r="J11" s="25"/>
      <c r="K11" s="25"/>
      <c r="L11" s="25"/>
    </row>
    <row r="12" spans="5:12" ht="12.75">
      <c r="E12" s="25"/>
      <c r="F12" s="25"/>
      <c r="G12" s="5"/>
      <c r="H12" s="5"/>
      <c r="I12" s="25"/>
      <c r="J12" s="25"/>
      <c r="K12" s="25"/>
      <c r="L12" s="25"/>
    </row>
    <row r="13" spans="5:12" ht="12.75">
      <c r="E13" s="25"/>
      <c r="F13" s="25"/>
      <c r="G13" s="5"/>
      <c r="H13" s="5"/>
      <c r="I13" s="25"/>
      <c r="J13" s="25"/>
      <c r="K13" s="25"/>
      <c r="L13" s="25"/>
    </row>
    <row r="14" spans="5:12" ht="12.75">
      <c r="E14" s="25"/>
      <c r="K14" s="25"/>
      <c r="L14" s="25"/>
    </row>
    <row r="15" spans="1:12" ht="12.75">
      <c r="A15" s="2" t="s">
        <v>17</v>
      </c>
      <c r="B15" s="2" t="s">
        <v>18</v>
      </c>
      <c r="C15" s="6" t="s">
        <v>19</v>
      </c>
      <c r="D15" s="6" t="s">
        <v>20</v>
      </c>
      <c r="E15" s="25"/>
      <c r="F15" s="7" t="s">
        <v>21</v>
      </c>
      <c r="G15" s="6" t="s">
        <v>19</v>
      </c>
      <c r="H15" s="6" t="s">
        <v>22</v>
      </c>
      <c r="I15" s="6" t="s">
        <v>23</v>
      </c>
      <c r="J15" s="8" t="s">
        <v>24</v>
      </c>
      <c r="K15" s="25"/>
      <c r="L15" s="25"/>
    </row>
    <row r="16" spans="1:12" ht="12.75">
      <c r="A16" s="9">
        <v>1</v>
      </c>
      <c r="B16" s="10" t="s">
        <v>32</v>
      </c>
      <c r="C16" s="9" t="s">
        <v>26</v>
      </c>
      <c r="D16" s="25">
        <v>6840</v>
      </c>
      <c r="E16" s="25"/>
      <c r="F16" s="11">
        <v>1</v>
      </c>
      <c r="G16" s="11" t="s">
        <v>39</v>
      </c>
      <c r="H16" s="12">
        <f aca="true" t="shared" si="0" ref="H16:H36">J16/I16/$C$5</f>
        <v>635.9375</v>
      </c>
      <c r="I16" s="11">
        <f aca="true" t="shared" si="1" ref="I16:I36">COUNTIF($C$16:$D$120,G16)</f>
        <v>6</v>
      </c>
      <c r="J16" s="3">
        <f aca="true" t="shared" si="2" ref="J16:J36">SUMIF($C$16:$D$120,G16,$D$16:$D$120)</f>
        <v>30525</v>
      </c>
      <c r="K16" s="25"/>
      <c r="L16" s="25"/>
    </row>
    <row r="17" spans="1:12" ht="12.75">
      <c r="A17" s="13">
        <v>2</v>
      </c>
      <c r="B17" s="14" t="s">
        <v>127</v>
      </c>
      <c r="C17" s="13" t="s">
        <v>31</v>
      </c>
      <c r="D17" s="25">
        <v>6631</v>
      </c>
      <c r="E17" s="25"/>
      <c r="F17" s="11">
        <v>2</v>
      </c>
      <c r="G17" s="15" t="s">
        <v>30</v>
      </c>
      <c r="H17" s="12">
        <f t="shared" si="0"/>
        <v>634.85</v>
      </c>
      <c r="I17" s="11">
        <f t="shared" si="1"/>
        <v>5</v>
      </c>
      <c r="J17" s="3">
        <f t="shared" si="2"/>
        <v>25394</v>
      </c>
      <c r="K17" s="25"/>
      <c r="L17" s="25"/>
    </row>
    <row r="18" spans="1:12" ht="12.75">
      <c r="A18" s="16">
        <v>3</v>
      </c>
      <c r="B18" s="17" t="s">
        <v>29</v>
      </c>
      <c r="C18" s="16" t="s">
        <v>30</v>
      </c>
      <c r="D18" s="25">
        <v>6617</v>
      </c>
      <c r="E18" s="25"/>
      <c r="F18" s="11">
        <v>3</v>
      </c>
      <c r="G18" s="11" t="s">
        <v>26</v>
      </c>
      <c r="H18" s="12">
        <f t="shared" si="0"/>
        <v>625.03125</v>
      </c>
      <c r="I18" s="11">
        <f t="shared" si="1"/>
        <v>16</v>
      </c>
      <c r="J18" s="3">
        <f t="shared" si="2"/>
        <v>80004</v>
      </c>
      <c r="K18" s="25"/>
      <c r="L18" s="25"/>
    </row>
    <row r="19" spans="1:12" ht="12.75">
      <c r="A19" s="11">
        <v>4</v>
      </c>
      <c r="B19" s="18" t="s">
        <v>85</v>
      </c>
      <c r="C19" s="11" t="s">
        <v>26</v>
      </c>
      <c r="D19" s="25">
        <v>6573</v>
      </c>
      <c r="E19" s="25"/>
      <c r="F19" s="11">
        <v>4</v>
      </c>
      <c r="G19" s="15" t="s">
        <v>28</v>
      </c>
      <c r="H19" s="12">
        <f t="shared" si="0"/>
        <v>598.0625</v>
      </c>
      <c r="I19" s="11">
        <f t="shared" si="1"/>
        <v>2</v>
      </c>
      <c r="J19" s="3">
        <f t="shared" si="2"/>
        <v>9569</v>
      </c>
      <c r="K19" s="25"/>
      <c r="L19" s="25"/>
    </row>
    <row r="20" spans="1:12" ht="12.75">
      <c r="A20" s="11">
        <v>5</v>
      </c>
      <c r="B20" s="18" t="s">
        <v>194</v>
      </c>
      <c r="C20" s="11" t="s">
        <v>26</v>
      </c>
      <c r="D20" s="25">
        <v>6286</v>
      </c>
      <c r="E20" s="25"/>
      <c r="F20" s="11">
        <v>5</v>
      </c>
      <c r="G20" s="11" t="s">
        <v>31</v>
      </c>
      <c r="H20" s="12">
        <f t="shared" si="0"/>
        <v>594.8055555555555</v>
      </c>
      <c r="I20" s="11">
        <f t="shared" si="1"/>
        <v>9</v>
      </c>
      <c r="J20" s="3">
        <f t="shared" si="2"/>
        <v>42826</v>
      </c>
      <c r="K20" s="25"/>
      <c r="L20" s="25"/>
    </row>
    <row r="21" spans="1:12" ht="12.75">
      <c r="A21" s="11">
        <v>6</v>
      </c>
      <c r="B21" s="18" t="s">
        <v>195</v>
      </c>
      <c r="C21" s="11" t="s">
        <v>44</v>
      </c>
      <c r="D21" s="25">
        <v>6111</v>
      </c>
      <c r="E21" s="25"/>
      <c r="F21" s="11">
        <v>6</v>
      </c>
      <c r="G21" s="15" t="s">
        <v>44</v>
      </c>
      <c r="H21" s="12">
        <f t="shared" si="0"/>
        <v>586.671875</v>
      </c>
      <c r="I21" s="11">
        <f t="shared" si="1"/>
        <v>8</v>
      </c>
      <c r="J21" s="3">
        <f t="shared" si="2"/>
        <v>37547</v>
      </c>
      <c r="K21" s="25"/>
      <c r="L21" s="25"/>
    </row>
    <row r="22" spans="1:12" ht="12.75">
      <c r="A22" s="11">
        <v>7</v>
      </c>
      <c r="B22" s="18" t="s">
        <v>51</v>
      </c>
      <c r="C22" s="11" t="s">
        <v>39</v>
      </c>
      <c r="D22" s="25">
        <v>5990</v>
      </c>
      <c r="E22" s="25"/>
      <c r="F22" s="11">
        <v>7</v>
      </c>
      <c r="G22" s="11" t="s">
        <v>124</v>
      </c>
      <c r="H22" s="12">
        <f t="shared" si="0"/>
        <v>576.125</v>
      </c>
      <c r="I22" s="11">
        <f t="shared" si="1"/>
        <v>1</v>
      </c>
      <c r="J22" s="3">
        <f t="shared" si="2"/>
        <v>4609</v>
      </c>
      <c r="K22" s="25"/>
      <c r="L22" s="25"/>
    </row>
    <row r="23" spans="1:12" ht="12.75">
      <c r="A23" s="11">
        <v>8</v>
      </c>
      <c r="B23" s="18" t="s">
        <v>196</v>
      </c>
      <c r="C23" s="11" t="s">
        <v>39</v>
      </c>
      <c r="D23" s="25">
        <v>5923</v>
      </c>
      <c r="E23" s="25"/>
      <c r="F23" s="11">
        <v>8</v>
      </c>
      <c r="G23" s="15" t="s">
        <v>90</v>
      </c>
      <c r="H23" s="12">
        <f t="shared" si="0"/>
        <v>529.0625</v>
      </c>
      <c r="I23" s="11">
        <f t="shared" si="1"/>
        <v>2</v>
      </c>
      <c r="J23" s="3">
        <f t="shared" si="2"/>
        <v>8465</v>
      </c>
      <c r="K23" s="25"/>
      <c r="L23" s="25"/>
    </row>
    <row r="24" spans="1:12" ht="12.75">
      <c r="A24" s="11">
        <v>9</v>
      </c>
      <c r="B24" s="18" t="s">
        <v>92</v>
      </c>
      <c r="C24" s="11" t="s">
        <v>39</v>
      </c>
      <c r="D24" s="25">
        <v>5898</v>
      </c>
      <c r="E24" s="25"/>
      <c r="F24" s="11">
        <v>9</v>
      </c>
      <c r="G24" s="15" t="s">
        <v>50</v>
      </c>
      <c r="H24" s="12">
        <f t="shared" si="0"/>
        <v>482.5</v>
      </c>
      <c r="I24" s="11">
        <f t="shared" si="1"/>
        <v>1</v>
      </c>
      <c r="J24" s="3">
        <f t="shared" si="2"/>
        <v>3860</v>
      </c>
      <c r="K24" s="25"/>
      <c r="L24" s="25"/>
    </row>
    <row r="25" spans="1:12" ht="12.75">
      <c r="A25" s="11">
        <v>10</v>
      </c>
      <c r="B25" s="18" t="s">
        <v>165</v>
      </c>
      <c r="C25" s="11" t="s">
        <v>31</v>
      </c>
      <c r="D25" s="25">
        <v>5825</v>
      </c>
      <c r="E25" s="25"/>
      <c r="F25" s="11">
        <v>10</v>
      </c>
      <c r="G25" s="15" t="s">
        <v>128</v>
      </c>
      <c r="H25" s="12">
        <f t="shared" si="0"/>
        <v>468.7916666666667</v>
      </c>
      <c r="I25" s="11">
        <f t="shared" si="1"/>
        <v>3</v>
      </c>
      <c r="J25" s="3">
        <f t="shared" si="2"/>
        <v>11251</v>
      </c>
      <c r="K25" s="25"/>
      <c r="L25" s="25"/>
    </row>
    <row r="26" spans="1:12" ht="12.75">
      <c r="A26" s="11">
        <v>11</v>
      </c>
      <c r="B26" s="18" t="s">
        <v>197</v>
      </c>
      <c r="C26" s="11" t="s">
        <v>26</v>
      </c>
      <c r="D26" s="25">
        <v>5771</v>
      </c>
      <c r="E26" s="25"/>
      <c r="F26" s="11">
        <v>11</v>
      </c>
      <c r="G26" s="11" t="s">
        <v>48</v>
      </c>
      <c r="H26" s="12">
        <f t="shared" si="0"/>
        <v>455.375</v>
      </c>
      <c r="I26" s="11">
        <f t="shared" si="1"/>
        <v>3</v>
      </c>
      <c r="J26" s="3">
        <f t="shared" si="2"/>
        <v>10929</v>
      </c>
      <c r="K26" s="25"/>
      <c r="L26" s="25"/>
    </row>
    <row r="27" spans="1:12" ht="12.75">
      <c r="A27" s="11">
        <v>12</v>
      </c>
      <c r="B27" s="18" t="s">
        <v>134</v>
      </c>
      <c r="C27" s="11" t="s">
        <v>44</v>
      </c>
      <c r="D27" s="25">
        <v>5698</v>
      </c>
      <c r="E27" s="25"/>
      <c r="F27" s="11">
        <v>12</v>
      </c>
      <c r="G27" s="11" t="s">
        <v>33</v>
      </c>
      <c r="H27" s="12">
        <f t="shared" si="0"/>
        <v>419.2857142857143</v>
      </c>
      <c r="I27" s="11">
        <f t="shared" si="1"/>
        <v>7</v>
      </c>
      <c r="J27" s="3">
        <f t="shared" si="2"/>
        <v>23480</v>
      </c>
      <c r="K27" s="25"/>
      <c r="L27" s="25"/>
    </row>
    <row r="28" spans="1:12" ht="12.75">
      <c r="A28" s="11">
        <v>13</v>
      </c>
      <c r="B28" s="18" t="s">
        <v>198</v>
      </c>
      <c r="C28" s="11" t="s">
        <v>44</v>
      </c>
      <c r="D28" s="25">
        <v>5653</v>
      </c>
      <c r="E28" s="25"/>
      <c r="F28" s="11">
        <v>13</v>
      </c>
      <c r="G28" s="11" t="s">
        <v>42</v>
      </c>
      <c r="H28" s="12">
        <f t="shared" si="0"/>
        <v>406.5625</v>
      </c>
      <c r="I28" s="11">
        <f t="shared" si="1"/>
        <v>2</v>
      </c>
      <c r="J28" s="3">
        <f t="shared" si="2"/>
        <v>6505</v>
      </c>
      <c r="K28" s="25"/>
      <c r="L28" s="25"/>
    </row>
    <row r="29" spans="1:12" ht="12.75">
      <c r="A29" s="11">
        <v>14</v>
      </c>
      <c r="B29" s="18" t="s">
        <v>164</v>
      </c>
      <c r="C29" s="11" t="s">
        <v>44</v>
      </c>
      <c r="D29" s="25">
        <v>5652</v>
      </c>
      <c r="E29" s="25"/>
      <c r="F29" s="11">
        <v>14</v>
      </c>
      <c r="G29" s="11" t="s">
        <v>96</v>
      </c>
      <c r="H29" s="12">
        <f t="shared" si="0"/>
        <v>404.85</v>
      </c>
      <c r="I29" s="11">
        <f t="shared" si="1"/>
        <v>5</v>
      </c>
      <c r="J29" s="3">
        <f t="shared" si="2"/>
        <v>16194</v>
      </c>
      <c r="K29" s="25"/>
      <c r="L29" s="25"/>
    </row>
    <row r="30" spans="1:12" ht="12.75">
      <c r="A30" s="11">
        <v>15</v>
      </c>
      <c r="B30" s="18" t="s">
        <v>199</v>
      </c>
      <c r="C30" s="11" t="s">
        <v>96</v>
      </c>
      <c r="D30" s="25">
        <v>5509</v>
      </c>
      <c r="E30" s="25"/>
      <c r="F30" s="11">
        <v>15</v>
      </c>
      <c r="G30" s="11" t="s">
        <v>130</v>
      </c>
      <c r="H30" s="12">
        <f t="shared" si="0"/>
        <v>392.5</v>
      </c>
      <c r="I30" s="11">
        <f t="shared" si="1"/>
        <v>1</v>
      </c>
      <c r="J30" s="3">
        <f t="shared" si="2"/>
        <v>3140</v>
      </c>
      <c r="K30" s="25"/>
      <c r="L30" s="25"/>
    </row>
    <row r="31" spans="1:12" ht="12.75">
      <c r="A31" s="11">
        <v>16</v>
      </c>
      <c r="B31" s="18" t="s">
        <v>200</v>
      </c>
      <c r="C31" s="11" t="s">
        <v>31</v>
      </c>
      <c r="D31" s="25">
        <v>5502</v>
      </c>
      <c r="E31" s="25"/>
      <c r="F31" s="11">
        <v>16</v>
      </c>
      <c r="G31" s="15" t="s">
        <v>46</v>
      </c>
      <c r="H31" s="12">
        <f t="shared" si="0"/>
        <v>380.25</v>
      </c>
      <c r="I31" s="11">
        <f t="shared" si="1"/>
        <v>2</v>
      </c>
      <c r="J31" s="3">
        <f t="shared" si="2"/>
        <v>6084</v>
      </c>
      <c r="K31" s="25"/>
      <c r="L31" s="25"/>
    </row>
    <row r="32" spans="1:12" ht="12.75">
      <c r="A32" s="11">
        <v>17</v>
      </c>
      <c r="B32" s="18" t="s">
        <v>98</v>
      </c>
      <c r="C32" s="11" t="s">
        <v>90</v>
      </c>
      <c r="D32" s="25">
        <v>5423</v>
      </c>
      <c r="E32" s="25"/>
      <c r="F32" s="11">
        <v>17</v>
      </c>
      <c r="G32" s="15" t="s">
        <v>201</v>
      </c>
      <c r="H32" s="12">
        <f t="shared" si="0"/>
        <v>335.375</v>
      </c>
      <c r="I32" s="11">
        <f t="shared" si="1"/>
        <v>1</v>
      </c>
      <c r="J32" s="3">
        <f t="shared" si="2"/>
        <v>2683</v>
      </c>
      <c r="K32" s="25"/>
      <c r="L32" s="25"/>
    </row>
    <row r="33" spans="1:12" ht="12.75">
      <c r="A33" s="11">
        <v>18</v>
      </c>
      <c r="B33" s="18" t="s">
        <v>202</v>
      </c>
      <c r="C33" s="11" t="s">
        <v>26</v>
      </c>
      <c r="D33" s="25">
        <v>5315</v>
      </c>
      <c r="E33" s="25"/>
      <c r="F33" s="11">
        <v>18</v>
      </c>
      <c r="G33" s="11" t="s">
        <v>203</v>
      </c>
      <c r="H33" s="12">
        <f t="shared" si="0"/>
        <v>333.5</v>
      </c>
      <c r="I33" s="11">
        <f t="shared" si="1"/>
        <v>2</v>
      </c>
      <c r="J33" s="3">
        <f t="shared" si="2"/>
        <v>5336</v>
      </c>
      <c r="K33" s="25"/>
      <c r="L33" s="25"/>
    </row>
    <row r="34" spans="1:12" ht="12.75">
      <c r="A34" s="11">
        <v>19</v>
      </c>
      <c r="B34" s="18" t="s">
        <v>204</v>
      </c>
      <c r="C34" s="11" t="s">
        <v>26</v>
      </c>
      <c r="D34" s="25">
        <v>5288</v>
      </c>
      <c r="E34" s="25"/>
      <c r="F34" s="11">
        <v>19</v>
      </c>
      <c r="G34" s="11" t="s">
        <v>87</v>
      </c>
      <c r="H34" s="12">
        <f t="shared" si="0"/>
        <v>314.1875</v>
      </c>
      <c r="I34" s="11">
        <f t="shared" si="1"/>
        <v>2</v>
      </c>
      <c r="J34" s="3">
        <f t="shared" si="2"/>
        <v>5027</v>
      </c>
      <c r="K34" s="25"/>
      <c r="L34" s="25"/>
    </row>
    <row r="35" spans="1:12" ht="12.75">
      <c r="A35" s="11">
        <v>20</v>
      </c>
      <c r="B35" s="18" t="s">
        <v>205</v>
      </c>
      <c r="C35" s="11" t="s">
        <v>26</v>
      </c>
      <c r="D35" s="25">
        <v>5245</v>
      </c>
      <c r="E35" s="25"/>
      <c r="F35" s="11">
        <v>20</v>
      </c>
      <c r="G35" s="11" t="s">
        <v>38</v>
      </c>
      <c r="H35" s="12">
        <f t="shared" si="0"/>
        <v>312.2916666666667</v>
      </c>
      <c r="I35" s="11">
        <f t="shared" si="1"/>
        <v>3</v>
      </c>
      <c r="J35" s="3">
        <f t="shared" si="2"/>
        <v>7495</v>
      </c>
      <c r="K35" s="25"/>
      <c r="L35" s="25"/>
    </row>
    <row r="36" spans="1:12" ht="12.75">
      <c r="A36" s="11">
        <v>21</v>
      </c>
      <c r="B36" s="18" t="s">
        <v>168</v>
      </c>
      <c r="C36" s="11" t="s">
        <v>48</v>
      </c>
      <c r="D36" s="25">
        <v>5168</v>
      </c>
      <c r="E36" s="25"/>
      <c r="F36" s="11">
        <v>21</v>
      </c>
      <c r="G36" s="11" t="s">
        <v>35</v>
      </c>
      <c r="H36" s="12">
        <f t="shared" si="0"/>
        <v>55.875</v>
      </c>
      <c r="I36" s="11">
        <f t="shared" si="1"/>
        <v>1</v>
      </c>
      <c r="J36" s="3">
        <f t="shared" si="2"/>
        <v>447</v>
      </c>
      <c r="K36" s="25"/>
      <c r="L36" s="25"/>
    </row>
    <row r="37" spans="1:12" ht="12.75">
      <c r="A37" s="11">
        <v>22</v>
      </c>
      <c r="B37" s="18" t="s">
        <v>88</v>
      </c>
      <c r="C37" s="11" t="s">
        <v>31</v>
      </c>
      <c r="D37" s="25">
        <v>5153</v>
      </c>
      <c r="E37" s="25"/>
      <c r="K37" s="25"/>
      <c r="L37" s="25"/>
    </row>
    <row r="38" spans="1:12" ht="12.75">
      <c r="A38" s="11">
        <v>23</v>
      </c>
      <c r="B38" s="18" t="s">
        <v>206</v>
      </c>
      <c r="C38" s="11" t="s">
        <v>26</v>
      </c>
      <c r="D38" s="25">
        <v>5137</v>
      </c>
      <c r="E38" s="25"/>
      <c r="F38" s="11"/>
      <c r="G38" s="11"/>
      <c r="H38" s="24"/>
      <c r="I38" s="25"/>
      <c r="J38" s="25"/>
      <c r="K38" s="25"/>
      <c r="L38" s="25"/>
    </row>
    <row r="39" spans="1:12" ht="12.75">
      <c r="A39" s="11">
        <v>24</v>
      </c>
      <c r="B39" s="18" t="s">
        <v>104</v>
      </c>
      <c r="C39" s="11" t="s">
        <v>39</v>
      </c>
      <c r="D39" s="25">
        <v>5942</v>
      </c>
      <c r="E39" s="25"/>
      <c r="F39" s="25"/>
      <c r="G39" s="5"/>
      <c r="H39" s="19" t="s">
        <v>55</v>
      </c>
      <c r="I39" s="20">
        <f>I25</f>
        <v>3</v>
      </c>
      <c r="J39" s="21">
        <f aca="true" t="shared" si="3" ref="J39:J44">I39/I$45</f>
        <v>0.036585365853658534</v>
      </c>
      <c r="K39" s="25"/>
      <c r="L39" s="25"/>
    </row>
    <row r="40" spans="1:12" ht="12.75">
      <c r="A40" s="11">
        <v>25</v>
      </c>
      <c r="B40" s="18" t="s">
        <v>207</v>
      </c>
      <c r="C40" s="11" t="s">
        <v>30</v>
      </c>
      <c r="D40" s="25">
        <v>5033</v>
      </c>
      <c r="E40" s="25"/>
      <c r="F40" s="25"/>
      <c r="G40" s="5"/>
      <c r="H40" s="19" t="s">
        <v>57</v>
      </c>
      <c r="I40" s="20">
        <f>I22+I29</f>
        <v>6</v>
      </c>
      <c r="J40" s="21">
        <f t="shared" si="3"/>
        <v>0.07317073170731707</v>
      </c>
      <c r="K40" s="25"/>
      <c r="L40" s="25"/>
    </row>
    <row r="41" spans="1:12" ht="12.75">
      <c r="A41" s="11">
        <v>26</v>
      </c>
      <c r="B41" s="18" t="s">
        <v>122</v>
      </c>
      <c r="C41" s="11" t="s">
        <v>26</v>
      </c>
      <c r="D41" s="25">
        <v>5022</v>
      </c>
      <c r="E41" s="25"/>
      <c r="F41" s="25"/>
      <c r="G41" s="5"/>
      <c r="H41" s="19" t="s">
        <v>59</v>
      </c>
      <c r="I41" s="20">
        <f>I17+I20+I21+I23+I24+I26+I27+I28+I30+I31+I33+I34+I35+I36</f>
        <v>48</v>
      </c>
      <c r="J41" s="21">
        <f t="shared" si="3"/>
        <v>0.5853658536585366</v>
      </c>
      <c r="K41" s="25"/>
      <c r="L41" s="25"/>
    </row>
    <row r="42" spans="1:12" ht="12.75">
      <c r="A42" s="11">
        <v>27</v>
      </c>
      <c r="B42" s="18" t="s">
        <v>208</v>
      </c>
      <c r="C42" s="11" t="s">
        <v>26</v>
      </c>
      <c r="D42" s="25">
        <v>5006</v>
      </c>
      <c r="E42" s="25"/>
      <c r="F42" s="25"/>
      <c r="G42" s="5"/>
      <c r="H42" s="19" t="s">
        <v>61</v>
      </c>
      <c r="I42" s="20">
        <f>I18+I16</f>
        <v>22</v>
      </c>
      <c r="J42" s="21">
        <f t="shared" si="3"/>
        <v>0.2682926829268293</v>
      </c>
      <c r="K42" s="25"/>
      <c r="L42" s="25"/>
    </row>
    <row r="43" spans="1:12" ht="12.75">
      <c r="A43" s="11">
        <v>28</v>
      </c>
      <c r="B43" s="18" t="s">
        <v>162</v>
      </c>
      <c r="C43" s="11" t="s">
        <v>30</v>
      </c>
      <c r="D43" s="25">
        <v>4899</v>
      </c>
      <c r="E43" s="25"/>
      <c r="F43" s="25"/>
      <c r="G43" s="5"/>
      <c r="H43" s="19" t="s">
        <v>63</v>
      </c>
      <c r="I43" s="20">
        <f>I19</f>
        <v>2</v>
      </c>
      <c r="J43" s="21">
        <f t="shared" si="3"/>
        <v>0.024390243902439025</v>
      </c>
      <c r="K43" s="25"/>
      <c r="L43" s="25"/>
    </row>
    <row r="44" spans="1:12" ht="12.75">
      <c r="A44" s="11">
        <v>29</v>
      </c>
      <c r="B44" s="18" t="s">
        <v>169</v>
      </c>
      <c r="C44" s="11" t="s">
        <v>30</v>
      </c>
      <c r="D44" s="25">
        <v>4832</v>
      </c>
      <c r="E44" s="25"/>
      <c r="F44" s="25"/>
      <c r="G44" s="5"/>
      <c r="H44" s="22" t="s">
        <v>65</v>
      </c>
      <c r="I44" s="20">
        <f>I32</f>
        <v>1</v>
      </c>
      <c r="J44" s="21">
        <f t="shared" si="3"/>
        <v>0.012195121951219513</v>
      </c>
      <c r="K44" s="25"/>
      <c r="L44" s="25"/>
    </row>
    <row r="45" spans="1:12" ht="12.75">
      <c r="A45" s="11">
        <v>30</v>
      </c>
      <c r="B45" s="18" t="s">
        <v>36</v>
      </c>
      <c r="C45" s="11" t="s">
        <v>28</v>
      </c>
      <c r="D45" s="25">
        <v>4817</v>
      </c>
      <c r="E45" s="25"/>
      <c r="F45" s="25"/>
      <c r="G45" s="5"/>
      <c r="H45"/>
      <c r="I45" s="4">
        <f>SUM(I39:I44)</f>
        <v>82</v>
      </c>
      <c r="J45" s="23">
        <f>SUM(J39:J44)</f>
        <v>1</v>
      </c>
      <c r="K45" s="25"/>
      <c r="L45" s="25"/>
    </row>
    <row r="46" spans="1:12" ht="12.75">
      <c r="A46" s="11">
        <v>31</v>
      </c>
      <c r="B46" s="18" t="s">
        <v>160</v>
      </c>
      <c r="C46" s="11" t="s">
        <v>26</v>
      </c>
      <c r="D46" s="25">
        <v>4786</v>
      </c>
      <c r="E46" s="25"/>
      <c r="F46" s="25"/>
      <c r="G46" s="5"/>
      <c r="H46" s="5"/>
      <c r="I46" s="25"/>
      <c r="J46" s="25"/>
      <c r="K46" s="25"/>
      <c r="L46" s="25"/>
    </row>
    <row r="47" spans="1:12" ht="12.75">
      <c r="A47" s="11">
        <v>32</v>
      </c>
      <c r="B47" t="s">
        <v>209</v>
      </c>
      <c r="C47" s="11" t="s">
        <v>28</v>
      </c>
      <c r="D47" s="25">
        <v>4752</v>
      </c>
      <c r="E47" s="25"/>
      <c r="F47" s="25"/>
      <c r="G47" s="5"/>
      <c r="H47" s="5"/>
      <c r="I47" s="25"/>
      <c r="J47" s="25"/>
      <c r="K47" s="25"/>
      <c r="L47" s="25"/>
    </row>
    <row r="48" spans="1:12" ht="12.75">
      <c r="A48" s="11">
        <v>33</v>
      </c>
      <c r="B48" s="18" t="s">
        <v>129</v>
      </c>
      <c r="C48" s="11" t="s">
        <v>31</v>
      </c>
      <c r="D48" s="25">
        <v>4740</v>
      </c>
      <c r="E48" s="25"/>
      <c r="F48" s="25"/>
      <c r="G48" s="5"/>
      <c r="H48" s="5"/>
      <c r="I48" s="25"/>
      <c r="J48" s="25"/>
      <c r="K48" s="25"/>
      <c r="L48" s="25"/>
    </row>
    <row r="49" spans="1:12" ht="12.75">
      <c r="A49" s="11">
        <v>34</v>
      </c>
      <c r="B49" s="18" t="s">
        <v>210</v>
      </c>
      <c r="C49" s="11" t="s">
        <v>26</v>
      </c>
      <c r="D49" s="25">
        <v>4732</v>
      </c>
      <c r="E49" s="25"/>
      <c r="F49" s="25"/>
      <c r="G49" s="5"/>
      <c r="H49" s="5"/>
      <c r="I49" s="25"/>
      <c r="J49" s="25"/>
      <c r="K49" s="25"/>
      <c r="L49" s="25"/>
    </row>
    <row r="50" spans="1:12" ht="12.75">
      <c r="A50" s="11">
        <v>35</v>
      </c>
      <c r="B50" s="18" t="s">
        <v>211</v>
      </c>
      <c r="C50" s="11" t="s">
        <v>124</v>
      </c>
      <c r="D50" s="25">
        <v>4609</v>
      </c>
      <c r="E50" s="25"/>
      <c r="F50" s="25"/>
      <c r="G50" s="5"/>
      <c r="H50" s="5"/>
      <c r="I50" s="25"/>
      <c r="J50" s="25"/>
      <c r="K50" s="25"/>
      <c r="L50" s="25"/>
    </row>
    <row r="51" spans="1:12" ht="12.75">
      <c r="A51" s="11">
        <v>36</v>
      </c>
      <c r="B51" s="18" t="s">
        <v>174</v>
      </c>
      <c r="C51" s="11" t="s">
        <v>96</v>
      </c>
      <c r="D51" s="25">
        <v>4567</v>
      </c>
      <c r="E51" s="25"/>
      <c r="F51" s="25"/>
      <c r="G51" s="5"/>
      <c r="H51" s="5"/>
      <c r="I51" s="25"/>
      <c r="J51" s="25"/>
      <c r="K51" s="25"/>
      <c r="L51" s="25"/>
    </row>
    <row r="52" spans="1:12" ht="12.75">
      <c r="A52" s="11">
        <v>37</v>
      </c>
      <c r="B52" s="18" t="s">
        <v>131</v>
      </c>
      <c r="C52" s="11" t="s">
        <v>31</v>
      </c>
      <c r="D52" s="25">
        <v>4564</v>
      </c>
      <c r="E52" s="25"/>
      <c r="F52" s="25"/>
      <c r="G52" s="5"/>
      <c r="H52" s="5"/>
      <c r="I52" s="25"/>
      <c r="J52" s="25"/>
      <c r="K52" s="25"/>
      <c r="L52" s="25"/>
    </row>
    <row r="53" spans="1:12" ht="12.75">
      <c r="A53" s="11">
        <v>38</v>
      </c>
      <c r="B53" s="18" t="s">
        <v>212</v>
      </c>
      <c r="C53" s="11" t="s">
        <v>31</v>
      </c>
      <c r="D53" s="25">
        <v>4478</v>
      </c>
      <c r="E53" s="25"/>
      <c r="F53" s="25"/>
      <c r="G53" s="5"/>
      <c r="H53" s="5"/>
      <c r="I53" s="25"/>
      <c r="J53" s="25"/>
      <c r="K53" s="25"/>
      <c r="L53" s="25"/>
    </row>
    <row r="54" spans="1:12" ht="12.75">
      <c r="A54" s="11">
        <v>39</v>
      </c>
      <c r="B54" s="18" t="s">
        <v>94</v>
      </c>
      <c r="C54" s="11" t="s">
        <v>87</v>
      </c>
      <c r="D54" s="25">
        <v>4461</v>
      </c>
      <c r="E54" s="25"/>
      <c r="F54" s="25"/>
      <c r="G54" s="5"/>
      <c r="H54" s="5"/>
      <c r="I54" s="25"/>
      <c r="J54" s="25"/>
      <c r="K54" s="25"/>
      <c r="L54" s="25"/>
    </row>
    <row r="55" spans="1:12" ht="12.75">
      <c r="A55" s="11">
        <v>40</v>
      </c>
      <c r="B55" s="18" t="s">
        <v>213</v>
      </c>
      <c r="C55" s="11" t="s">
        <v>44</v>
      </c>
      <c r="D55" s="25">
        <v>4351</v>
      </c>
      <c r="E55" s="25"/>
      <c r="F55" s="25"/>
      <c r="G55" s="5"/>
      <c r="H55" s="5"/>
      <c r="I55" s="25"/>
      <c r="J55" s="25"/>
      <c r="K55" s="25"/>
      <c r="L55" s="25"/>
    </row>
    <row r="56" spans="1:12" ht="12.75">
      <c r="A56" s="11">
        <v>41</v>
      </c>
      <c r="B56" s="18" t="s">
        <v>138</v>
      </c>
      <c r="C56" s="11" t="s">
        <v>26</v>
      </c>
      <c r="D56" s="25">
        <v>4217</v>
      </c>
      <c r="E56" s="25"/>
      <c r="F56" s="25"/>
      <c r="G56" s="5"/>
      <c r="H56" s="5"/>
      <c r="I56" s="25"/>
      <c r="J56" s="25"/>
      <c r="K56" s="25"/>
      <c r="L56" s="25"/>
    </row>
    <row r="57" spans="1:12" ht="12.75">
      <c r="A57" s="11">
        <v>42</v>
      </c>
      <c r="B57" s="18" t="s">
        <v>214</v>
      </c>
      <c r="C57" s="11" t="s">
        <v>39</v>
      </c>
      <c r="D57" s="25">
        <v>4186</v>
      </c>
      <c r="E57" s="25"/>
      <c r="F57" s="25"/>
      <c r="G57" s="5"/>
      <c r="H57" s="5"/>
      <c r="I57" s="25"/>
      <c r="J57" s="25"/>
      <c r="K57" s="25"/>
      <c r="L57" s="25"/>
    </row>
    <row r="58" spans="1:12" ht="12.75">
      <c r="A58" s="11">
        <v>43</v>
      </c>
      <c r="B58" s="18" t="s">
        <v>215</v>
      </c>
      <c r="C58" s="11" t="s">
        <v>33</v>
      </c>
      <c r="D58" s="25">
        <v>4174</v>
      </c>
      <c r="E58" s="25"/>
      <c r="F58" s="25"/>
      <c r="G58" s="5"/>
      <c r="H58" s="5"/>
      <c r="I58" s="25"/>
      <c r="J58" s="25"/>
      <c r="K58" s="25"/>
      <c r="L58" s="25"/>
    </row>
    <row r="59" spans="1:12" ht="12.75">
      <c r="A59" s="11">
        <v>44</v>
      </c>
      <c r="B59" s="18" t="s">
        <v>216</v>
      </c>
      <c r="C59" s="11" t="s">
        <v>33</v>
      </c>
      <c r="D59" s="25">
        <v>4137</v>
      </c>
      <c r="E59" s="25"/>
      <c r="F59" s="25"/>
      <c r="G59" s="5"/>
      <c r="H59" s="5"/>
      <c r="I59" s="25"/>
      <c r="J59" s="25"/>
      <c r="K59" s="25"/>
      <c r="L59" s="25"/>
    </row>
    <row r="60" spans="1:12" ht="12.75">
      <c r="A60" s="11">
        <v>45</v>
      </c>
      <c r="B60" s="18" t="s">
        <v>34</v>
      </c>
      <c r="C60" s="11" t="s">
        <v>128</v>
      </c>
      <c r="D60" s="25">
        <v>4117</v>
      </c>
      <c r="E60" s="25"/>
      <c r="F60" s="25"/>
      <c r="G60" s="5"/>
      <c r="H60" s="5"/>
      <c r="I60" s="25"/>
      <c r="J60" s="25"/>
      <c r="K60" s="25"/>
      <c r="L60" s="25"/>
    </row>
    <row r="61" spans="1:12" ht="12.75">
      <c r="A61" s="11">
        <v>46</v>
      </c>
      <c r="B61" s="18" t="s">
        <v>149</v>
      </c>
      <c r="C61" s="11" t="s">
        <v>30</v>
      </c>
      <c r="D61" s="25">
        <v>4013</v>
      </c>
      <c r="E61" s="25"/>
      <c r="F61" s="25"/>
      <c r="G61" s="5"/>
      <c r="H61" s="5"/>
      <c r="I61" s="25"/>
      <c r="J61" s="25"/>
      <c r="K61" s="25"/>
      <c r="L61" s="25"/>
    </row>
    <row r="62" spans="1:12" ht="12.75">
      <c r="A62" s="11">
        <v>47</v>
      </c>
      <c r="B62" s="18" t="s">
        <v>217</v>
      </c>
      <c r="C62" s="11" t="s">
        <v>44</v>
      </c>
      <c r="D62" s="25">
        <v>3944</v>
      </c>
      <c r="E62" s="25"/>
      <c r="F62" s="25"/>
      <c r="G62" s="5"/>
      <c r="H62" s="5"/>
      <c r="I62" s="25"/>
      <c r="J62" s="25"/>
      <c r="K62" s="25"/>
      <c r="L62" s="25"/>
    </row>
    <row r="63" spans="1:12" ht="12.75">
      <c r="A63" s="11">
        <v>48</v>
      </c>
      <c r="B63" s="18" t="s">
        <v>218</v>
      </c>
      <c r="C63" s="11" t="s">
        <v>128</v>
      </c>
      <c r="D63" s="25">
        <v>3918</v>
      </c>
      <c r="E63" s="25"/>
      <c r="F63" s="25"/>
      <c r="G63" s="5"/>
      <c r="H63" s="5"/>
      <c r="I63" s="25"/>
      <c r="J63" s="25"/>
      <c r="K63" s="25"/>
      <c r="L63" s="25"/>
    </row>
    <row r="64" spans="1:12" ht="12.75">
      <c r="A64" s="11">
        <v>49</v>
      </c>
      <c r="B64" s="18" t="s">
        <v>219</v>
      </c>
      <c r="C64" s="11" t="s">
        <v>50</v>
      </c>
      <c r="D64" s="25">
        <v>3860</v>
      </c>
      <c r="E64" s="25"/>
      <c r="F64" s="25"/>
      <c r="G64" s="5"/>
      <c r="H64" s="5"/>
      <c r="I64" s="25"/>
      <c r="J64" s="25"/>
      <c r="K64" s="25"/>
      <c r="L64" s="25"/>
    </row>
    <row r="65" spans="1:12" ht="12.75">
      <c r="A65" s="11">
        <v>50</v>
      </c>
      <c r="B65" s="18" t="s">
        <v>173</v>
      </c>
      <c r="C65" s="11" t="s">
        <v>33</v>
      </c>
      <c r="D65" s="25">
        <v>3768</v>
      </c>
      <c r="E65" s="25"/>
      <c r="F65" s="25"/>
      <c r="G65" s="5"/>
      <c r="H65" s="5"/>
      <c r="I65" s="25"/>
      <c r="J65" s="25"/>
      <c r="K65" s="25"/>
      <c r="L65" s="25"/>
    </row>
    <row r="66" spans="1:12" ht="12.75">
      <c r="A66" s="11">
        <v>51</v>
      </c>
      <c r="B66" s="18" t="s">
        <v>66</v>
      </c>
      <c r="C66" s="11" t="s">
        <v>42</v>
      </c>
      <c r="D66" s="25">
        <v>3728</v>
      </c>
      <c r="E66" s="25"/>
      <c r="F66" s="25"/>
      <c r="G66" s="5"/>
      <c r="H66" s="5"/>
      <c r="I66" s="25"/>
      <c r="J66" s="25"/>
      <c r="K66" s="25"/>
      <c r="L66" s="25"/>
    </row>
    <row r="67" spans="1:12" ht="12.75">
      <c r="A67" s="11">
        <v>52</v>
      </c>
      <c r="B67" s="18" t="s">
        <v>220</v>
      </c>
      <c r="C67" s="11" t="s">
        <v>33</v>
      </c>
      <c r="D67" s="25">
        <v>3712</v>
      </c>
      <c r="E67" s="25"/>
      <c r="F67" s="25"/>
      <c r="G67" s="5"/>
      <c r="H67" s="5"/>
      <c r="I67" s="25"/>
      <c r="J67" s="25"/>
      <c r="K67" s="25"/>
      <c r="L67" s="25"/>
    </row>
    <row r="68" spans="1:12" ht="12.75">
      <c r="A68" s="11">
        <v>53</v>
      </c>
      <c r="B68" s="18" t="s">
        <v>221</v>
      </c>
      <c r="C68" s="11" t="s">
        <v>26</v>
      </c>
      <c r="D68" s="25">
        <v>3703</v>
      </c>
      <c r="E68" s="25"/>
      <c r="F68" s="25"/>
      <c r="G68" s="5"/>
      <c r="H68" s="5"/>
      <c r="I68" s="25"/>
      <c r="J68" s="25"/>
      <c r="K68" s="25"/>
      <c r="L68" s="25"/>
    </row>
    <row r="69" spans="1:12" ht="12.75">
      <c r="A69" s="11">
        <v>54</v>
      </c>
      <c r="B69" s="18" t="s">
        <v>222</v>
      </c>
      <c r="C69" s="11" t="s">
        <v>26</v>
      </c>
      <c r="D69" s="25">
        <v>3427</v>
      </c>
      <c r="E69" s="25"/>
      <c r="F69" s="25"/>
      <c r="G69" s="5"/>
      <c r="H69" s="5"/>
      <c r="I69" s="25"/>
      <c r="J69" s="25"/>
      <c r="K69" s="25"/>
      <c r="L69" s="25"/>
    </row>
    <row r="70" spans="1:12" ht="12.75">
      <c r="A70" s="11">
        <v>55</v>
      </c>
      <c r="B70" s="18" t="s">
        <v>223</v>
      </c>
      <c r="C70" s="11" t="s">
        <v>33</v>
      </c>
      <c r="D70" s="25">
        <v>3305</v>
      </c>
      <c r="E70" s="25"/>
      <c r="F70" s="25"/>
      <c r="G70" s="5"/>
      <c r="H70" s="5"/>
      <c r="I70" s="25"/>
      <c r="J70" s="25"/>
      <c r="K70" s="25"/>
      <c r="L70" s="25"/>
    </row>
    <row r="71" spans="1:12" ht="12.75">
      <c r="A71" s="11">
        <v>56</v>
      </c>
      <c r="B71" s="18" t="s">
        <v>224</v>
      </c>
      <c r="C71" s="11" t="s">
        <v>128</v>
      </c>
      <c r="D71" s="25">
        <v>3216</v>
      </c>
      <c r="E71" s="25"/>
      <c r="F71" s="25"/>
      <c r="G71" s="5"/>
      <c r="H71" s="5"/>
      <c r="I71" s="25"/>
      <c r="J71" s="25"/>
      <c r="K71" s="25"/>
      <c r="L71" s="25"/>
    </row>
    <row r="72" spans="1:12" ht="12.75">
      <c r="A72" s="11">
        <v>57</v>
      </c>
      <c r="B72" s="18" t="s">
        <v>69</v>
      </c>
      <c r="C72" s="11" t="s">
        <v>46</v>
      </c>
      <c r="D72" s="25">
        <v>3197</v>
      </c>
      <c r="E72" s="25"/>
      <c r="F72" s="25"/>
      <c r="G72" s="5"/>
      <c r="H72" s="5"/>
      <c r="I72" s="25"/>
      <c r="J72" s="25"/>
      <c r="K72" s="25"/>
      <c r="L72" s="25"/>
    </row>
    <row r="73" spans="1:12" ht="12.75">
      <c r="A73" s="11">
        <v>58</v>
      </c>
      <c r="B73" s="18" t="s">
        <v>91</v>
      </c>
      <c r="C73" s="11" t="s">
        <v>48</v>
      </c>
      <c r="D73" s="25">
        <v>3167</v>
      </c>
      <c r="E73" s="25"/>
      <c r="F73" s="25"/>
      <c r="G73" s="5"/>
      <c r="H73" s="5"/>
      <c r="I73" s="25"/>
      <c r="J73" s="25"/>
      <c r="K73" s="25"/>
      <c r="L73" s="25"/>
    </row>
    <row r="74" spans="1:12" ht="12.75">
      <c r="A74" s="11">
        <v>59</v>
      </c>
      <c r="B74" s="18" t="s">
        <v>225</v>
      </c>
      <c r="C74" s="11" t="s">
        <v>38</v>
      </c>
      <c r="D74" s="25">
        <v>3165</v>
      </c>
      <c r="E74" s="25"/>
      <c r="F74" s="25"/>
      <c r="G74" s="5"/>
      <c r="H74" s="5"/>
      <c r="I74" s="25"/>
      <c r="J74" s="25"/>
      <c r="K74" s="25"/>
      <c r="L74" s="25"/>
    </row>
    <row r="75" spans="1:12" ht="12.75">
      <c r="A75" s="11">
        <v>60</v>
      </c>
      <c r="B75" s="18" t="s">
        <v>226</v>
      </c>
      <c r="C75" s="11" t="s">
        <v>130</v>
      </c>
      <c r="D75" s="25">
        <v>3140</v>
      </c>
      <c r="E75" s="25"/>
      <c r="F75" s="25"/>
      <c r="G75" s="5"/>
      <c r="H75" s="5"/>
      <c r="I75" s="25"/>
      <c r="J75" s="25"/>
      <c r="K75" s="25"/>
      <c r="L75" s="25"/>
    </row>
    <row r="76" spans="1:12" ht="12.75">
      <c r="A76" s="11">
        <v>61</v>
      </c>
      <c r="B76" s="18" t="s">
        <v>227</v>
      </c>
      <c r="C76" s="11" t="s">
        <v>44</v>
      </c>
      <c r="D76" s="25">
        <v>3133</v>
      </c>
      <c r="E76" s="25"/>
      <c r="F76" s="25"/>
      <c r="G76" s="5"/>
      <c r="H76" s="5"/>
      <c r="I76" s="25"/>
      <c r="J76" s="25"/>
      <c r="K76" s="25"/>
      <c r="L76" s="25"/>
    </row>
    <row r="77" spans="1:12" ht="12.75">
      <c r="A77" s="11">
        <v>62</v>
      </c>
      <c r="B77" s="18" t="s">
        <v>228</v>
      </c>
      <c r="C77" s="11" t="s">
        <v>90</v>
      </c>
      <c r="D77" s="25">
        <v>3042</v>
      </c>
      <c r="E77" s="25"/>
      <c r="F77" s="25"/>
      <c r="G77" s="5"/>
      <c r="H77" s="5"/>
      <c r="I77" s="25"/>
      <c r="J77" s="25"/>
      <c r="K77" s="25"/>
      <c r="L77" s="25"/>
    </row>
    <row r="78" spans="1:12" ht="12.75">
      <c r="A78" s="11">
        <v>63</v>
      </c>
      <c r="B78" s="18" t="s">
        <v>229</v>
      </c>
      <c r="C78" s="11" t="s">
        <v>31</v>
      </c>
      <c r="D78" s="25">
        <v>3011</v>
      </c>
      <c r="E78" s="25"/>
      <c r="F78" s="25"/>
      <c r="G78" s="5"/>
      <c r="H78" s="5"/>
      <c r="I78" s="25"/>
      <c r="J78" s="25"/>
      <c r="K78" s="25"/>
      <c r="L78" s="25"/>
    </row>
    <row r="79" spans="1:4" ht="12.75">
      <c r="A79" s="11">
        <v>64</v>
      </c>
      <c r="B79" s="18" t="s">
        <v>139</v>
      </c>
      <c r="C79" s="11" t="s">
        <v>44</v>
      </c>
      <c r="D79" s="25">
        <v>3005</v>
      </c>
    </row>
    <row r="80" spans="1:4" ht="12.75">
      <c r="A80" s="11">
        <v>65</v>
      </c>
      <c r="B80" s="18" t="s">
        <v>230</v>
      </c>
      <c r="C80" s="11" t="s">
        <v>31</v>
      </c>
      <c r="D80" s="25">
        <v>2922</v>
      </c>
    </row>
    <row r="81" spans="1:4" ht="12.75">
      <c r="A81" s="11">
        <v>66</v>
      </c>
      <c r="B81" s="18" t="s">
        <v>231</v>
      </c>
      <c r="C81" s="11" t="s">
        <v>46</v>
      </c>
      <c r="D81" s="25">
        <v>2887</v>
      </c>
    </row>
    <row r="82" spans="1:4" ht="12.75">
      <c r="A82" s="11">
        <v>67</v>
      </c>
      <c r="B82" s="18" t="s">
        <v>232</v>
      </c>
      <c r="C82" s="11" t="s">
        <v>42</v>
      </c>
      <c r="D82" s="25">
        <v>2777</v>
      </c>
    </row>
    <row r="83" spans="1:4" ht="12.75">
      <c r="A83" s="11">
        <v>68</v>
      </c>
      <c r="B83" s="18" t="s">
        <v>233</v>
      </c>
      <c r="C83" s="11" t="s">
        <v>33</v>
      </c>
      <c r="D83" s="25">
        <v>2686</v>
      </c>
    </row>
    <row r="84" spans="1:4" ht="12.75">
      <c r="A84" s="11">
        <v>69</v>
      </c>
      <c r="B84" s="18" t="s">
        <v>234</v>
      </c>
      <c r="C84" s="11" t="s">
        <v>201</v>
      </c>
      <c r="D84" s="25">
        <v>2683</v>
      </c>
    </row>
    <row r="85" spans="1:4" ht="12.75">
      <c r="A85" s="11">
        <v>70</v>
      </c>
      <c r="B85" s="18" t="s">
        <v>235</v>
      </c>
      <c r="C85" s="11" t="s">
        <v>203</v>
      </c>
      <c r="D85" s="25">
        <v>2678</v>
      </c>
    </row>
    <row r="86" spans="1:4" ht="12.75">
      <c r="A86" s="11">
        <v>71</v>
      </c>
      <c r="B86" s="18" t="s">
        <v>236</v>
      </c>
      <c r="C86" s="11" t="s">
        <v>203</v>
      </c>
      <c r="D86" s="25">
        <v>2658</v>
      </c>
    </row>
    <row r="87" spans="1:4" ht="12.75">
      <c r="A87" s="11">
        <v>72</v>
      </c>
      <c r="B87" s="18" t="s">
        <v>237</v>
      </c>
      <c r="C87" s="11" t="s">
        <v>26</v>
      </c>
      <c r="D87" s="25">
        <v>2656</v>
      </c>
    </row>
    <row r="88" spans="1:4" ht="12.75">
      <c r="A88" s="11">
        <v>73</v>
      </c>
      <c r="B88" s="18" t="s">
        <v>238</v>
      </c>
      <c r="C88" s="11" t="s">
        <v>48</v>
      </c>
      <c r="D88" s="25">
        <v>2594</v>
      </c>
    </row>
    <row r="89" spans="1:4" ht="12.75">
      <c r="A89" s="11">
        <v>74</v>
      </c>
      <c r="B89" s="18" t="s">
        <v>239</v>
      </c>
      <c r="C89" s="11" t="s">
        <v>38</v>
      </c>
      <c r="D89" s="25">
        <v>2593</v>
      </c>
    </row>
    <row r="90" spans="1:4" ht="12.75">
      <c r="A90" s="11">
        <v>75</v>
      </c>
      <c r="B90" s="18" t="s">
        <v>240</v>
      </c>
      <c r="C90" s="11" t="s">
        <v>39</v>
      </c>
      <c r="D90" s="25">
        <v>2586</v>
      </c>
    </row>
    <row r="91" spans="1:4" ht="12.75">
      <c r="A91" s="11">
        <v>76</v>
      </c>
      <c r="B91" s="18" t="s">
        <v>241</v>
      </c>
      <c r="C91" s="11" t="s">
        <v>96</v>
      </c>
      <c r="D91" s="25">
        <v>2536</v>
      </c>
    </row>
    <row r="92" spans="1:4" ht="12.75">
      <c r="A92" s="11">
        <v>77</v>
      </c>
      <c r="B92" s="18" t="s">
        <v>242</v>
      </c>
      <c r="C92" s="11" t="s">
        <v>96</v>
      </c>
      <c r="D92" s="25">
        <v>2254</v>
      </c>
    </row>
    <row r="93" spans="1:4" ht="12.75">
      <c r="A93" s="11">
        <v>78</v>
      </c>
      <c r="B93" s="18" t="s">
        <v>243</v>
      </c>
      <c r="C93" s="11" t="s">
        <v>38</v>
      </c>
      <c r="D93" s="25">
        <v>1737</v>
      </c>
    </row>
    <row r="94" spans="1:4" ht="12.75">
      <c r="A94" s="11">
        <v>79</v>
      </c>
      <c r="B94" s="18" t="s">
        <v>244</v>
      </c>
      <c r="C94" s="11" t="s">
        <v>33</v>
      </c>
      <c r="D94" s="25">
        <v>1698</v>
      </c>
    </row>
    <row r="95" spans="1:4" ht="12.75">
      <c r="A95" s="11">
        <v>80</v>
      </c>
      <c r="B95" s="18" t="s">
        <v>245</v>
      </c>
      <c r="C95" s="11" t="s">
        <v>96</v>
      </c>
      <c r="D95" s="25">
        <v>1328</v>
      </c>
    </row>
    <row r="96" spans="1:4" ht="12.75">
      <c r="A96" s="11">
        <v>81</v>
      </c>
      <c r="B96" s="18" t="s">
        <v>178</v>
      </c>
      <c r="C96" s="11" t="s">
        <v>87</v>
      </c>
      <c r="D96" s="25">
        <v>566</v>
      </c>
    </row>
    <row r="97" spans="1:4" ht="12.75">
      <c r="A97" s="11">
        <v>82</v>
      </c>
      <c r="B97" s="18" t="s">
        <v>246</v>
      </c>
      <c r="C97" s="11" t="s">
        <v>35</v>
      </c>
      <c r="D97" s="25">
        <v>447</v>
      </c>
    </row>
  </sheetData>
  <sheetProtection selectLockedCells="1" selectUnlockedCells="1"/>
  <printOptions/>
  <pageMargins left="0.7479166666666667" right="0.7479166666666667" top="0.7" bottom="0.3902777777777778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85"/>
  <sheetViews>
    <sheetView workbookViewId="0" topLeftCell="A1">
      <selection activeCell="C7" sqref="C7"/>
    </sheetView>
  </sheetViews>
  <sheetFormatPr defaultColWidth="9.140625" defaultRowHeight="12.75"/>
  <cols>
    <col min="1" max="1" width="6.7109375" style="0" customWidth="1"/>
    <col min="2" max="2" width="28.7109375" style="0" customWidth="1"/>
    <col min="3" max="3" width="5.421875" style="0" customWidth="1"/>
    <col min="4" max="4" width="6.28125" style="25" customWidth="1"/>
    <col min="5" max="6" width="6.57421875" style="0" customWidth="1"/>
    <col min="7" max="7" width="7.7109375" style="18" customWidth="1"/>
    <col min="8" max="8" width="9.7109375" style="18" customWidth="1"/>
    <col min="9" max="13" width="6.7109375" style="0" customWidth="1"/>
    <col min="15" max="15" width="10.00390625" style="0" customWidth="1"/>
    <col min="16" max="16" width="5.421875" style="0" customWidth="1"/>
    <col min="17" max="17" width="10.00390625" style="0" customWidth="1"/>
    <col min="18" max="18" width="6.57421875" style="0" customWidth="1"/>
    <col min="19" max="19" width="6.421875" style="0" customWidth="1"/>
  </cols>
  <sheetData>
    <row r="1" ht="21" customHeight="1">
      <c r="A1" s="2" t="s">
        <v>247</v>
      </c>
    </row>
    <row r="2" spans="1:9" ht="12.75" customHeight="1">
      <c r="A2" s="2" t="s">
        <v>248</v>
      </c>
      <c r="F2" s="3" t="s">
        <v>2</v>
      </c>
      <c r="G2" s="32" t="s">
        <v>249</v>
      </c>
      <c r="H2" t="s">
        <v>3</v>
      </c>
      <c r="I2" t="s">
        <v>115</v>
      </c>
    </row>
    <row r="3" spans="6:9" ht="12.75">
      <c r="F3" s="3" t="s">
        <v>5</v>
      </c>
      <c r="G3" s="32" t="s">
        <v>250</v>
      </c>
      <c r="H3" t="s">
        <v>6</v>
      </c>
      <c r="I3" t="s">
        <v>118</v>
      </c>
    </row>
    <row r="4" spans="1:9" ht="12.75">
      <c r="A4" t="s">
        <v>116</v>
      </c>
      <c r="C4" s="11">
        <v>70</v>
      </c>
      <c r="D4" s="4" t="s">
        <v>9</v>
      </c>
      <c r="F4" s="3" t="s">
        <v>10</v>
      </c>
      <c r="G4" s="32" t="s">
        <v>251</v>
      </c>
      <c r="H4" t="s">
        <v>252</v>
      </c>
      <c r="I4" t="s">
        <v>253</v>
      </c>
    </row>
    <row r="5" spans="3:9" ht="12.75">
      <c r="C5" s="11">
        <v>9</v>
      </c>
      <c r="D5" s="4" t="s">
        <v>12</v>
      </c>
      <c r="F5" s="3" t="s">
        <v>13</v>
      </c>
      <c r="G5" s="32" t="s">
        <v>254</v>
      </c>
      <c r="H5" t="s">
        <v>83</v>
      </c>
      <c r="I5" t="s">
        <v>52</v>
      </c>
    </row>
    <row r="6" spans="3:9" ht="12.75">
      <c r="C6" s="11">
        <v>7</v>
      </c>
      <c r="D6" s="5" t="s">
        <v>15</v>
      </c>
      <c r="F6" s="3" t="s">
        <v>82</v>
      </c>
      <c r="G6" s="32" t="s">
        <v>255</v>
      </c>
      <c r="H6" t="s">
        <v>121</v>
      </c>
      <c r="I6" t="s">
        <v>118</v>
      </c>
    </row>
    <row r="7" spans="3:9" ht="12.75">
      <c r="C7" s="11">
        <f>O35</f>
        <v>20</v>
      </c>
      <c r="D7" s="25" t="s">
        <v>16</v>
      </c>
      <c r="F7" s="3" t="s">
        <v>120</v>
      </c>
      <c r="G7" s="32" t="s">
        <v>256</v>
      </c>
      <c r="H7" t="s">
        <v>193</v>
      </c>
      <c r="I7" t="s">
        <v>119</v>
      </c>
    </row>
    <row r="8" spans="3:9" ht="12.75">
      <c r="C8" s="11"/>
      <c r="F8" s="3" t="s">
        <v>257</v>
      </c>
      <c r="G8" s="32" t="s">
        <v>258</v>
      </c>
      <c r="H8" t="s">
        <v>259</v>
      </c>
      <c r="I8" t="s">
        <v>118</v>
      </c>
    </row>
    <row r="15" spans="1:19" ht="12.75">
      <c r="A15" s="2" t="s">
        <v>17</v>
      </c>
      <c r="B15" s="2" t="s">
        <v>18</v>
      </c>
      <c r="C15" s="6" t="s">
        <v>19</v>
      </c>
      <c r="D15" s="6" t="s">
        <v>20</v>
      </c>
      <c r="E15" s="11" t="s">
        <v>3</v>
      </c>
      <c r="F15" s="11" t="s">
        <v>6</v>
      </c>
      <c r="G15" s="11" t="s">
        <v>11</v>
      </c>
      <c r="H15" s="11" t="s">
        <v>14</v>
      </c>
      <c r="I15" s="11" t="s">
        <v>83</v>
      </c>
      <c r="J15" s="11" t="s">
        <v>121</v>
      </c>
      <c r="K15" s="11" t="s">
        <v>260</v>
      </c>
      <c r="L15" s="11" t="s">
        <v>261</v>
      </c>
      <c r="M15" s="11" t="s">
        <v>259</v>
      </c>
      <c r="O15" s="7" t="s">
        <v>21</v>
      </c>
      <c r="P15" s="6" t="s">
        <v>19</v>
      </c>
      <c r="Q15" s="6" t="s">
        <v>22</v>
      </c>
      <c r="R15" s="6" t="s">
        <v>23</v>
      </c>
      <c r="S15" s="8" t="s">
        <v>24</v>
      </c>
    </row>
    <row r="16" spans="1:19" ht="12.75">
      <c r="A16" s="9">
        <v>1</v>
      </c>
      <c r="B16" s="10" t="s">
        <v>36</v>
      </c>
      <c r="C16" s="9" t="s">
        <v>28</v>
      </c>
      <c r="D16" s="25">
        <f aca="true" t="shared" si="0" ref="D16:D85">SUM(E16:M16)</f>
        <v>7726</v>
      </c>
      <c r="E16" s="25">
        <v>923</v>
      </c>
      <c r="F16" s="25">
        <v>843</v>
      </c>
      <c r="G16" s="5">
        <v>844</v>
      </c>
      <c r="H16" s="5">
        <v>400</v>
      </c>
      <c r="I16" s="25">
        <v>1000</v>
      </c>
      <c r="J16" s="25">
        <v>859</v>
      </c>
      <c r="K16" s="25">
        <v>896</v>
      </c>
      <c r="L16" s="25">
        <v>986</v>
      </c>
      <c r="M16" s="25">
        <v>975</v>
      </c>
      <c r="O16" s="11">
        <v>1</v>
      </c>
      <c r="P16" s="11" t="s">
        <v>31</v>
      </c>
      <c r="Q16" s="12">
        <f aca="true" t="shared" si="1" ref="Q16:Q35">S16/R16/$C$5</f>
        <v>647.2916666666666</v>
      </c>
      <c r="R16" s="11">
        <f aca="true" t="shared" si="2" ref="R16:R35">COUNTIF($C$16:$D$133,P16)</f>
        <v>8</v>
      </c>
      <c r="S16" s="3">
        <f aca="true" t="shared" si="3" ref="S16:S35">SUMIF($C$16:$D$133,P16,$D$16:$D$133)</f>
        <v>46605</v>
      </c>
    </row>
    <row r="17" spans="1:19" ht="12.75">
      <c r="A17" s="13">
        <v>2</v>
      </c>
      <c r="B17" s="14" t="s">
        <v>134</v>
      </c>
      <c r="C17" s="13" t="s">
        <v>44</v>
      </c>
      <c r="D17" s="25">
        <f t="shared" si="0"/>
        <v>7184</v>
      </c>
      <c r="E17" s="25">
        <v>970</v>
      </c>
      <c r="F17" s="25">
        <v>947</v>
      </c>
      <c r="G17" s="5">
        <v>984</v>
      </c>
      <c r="H17" s="5">
        <v>536</v>
      </c>
      <c r="I17" s="25">
        <v>602</v>
      </c>
      <c r="J17" s="25">
        <v>744</v>
      </c>
      <c r="K17" s="25">
        <v>648</v>
      </c>
      <c r="L17" s="25">
        <v>1000</v>
      </c>
      <c r="M17" s="25">
        <v>753</v>
      </c>
      <c r="O17" s="11">
        <v>2</v>
      </c>
      <c r="P17" s="15" t="s">
        <v>28</v>
      </c>
      <c r="Q17" s="12">
        <f t="shared" si="1"/>
        <v>641</v>
      </c>
      <c r="R17" s="11">
        <f t="shared" si="2"/>
        <v>3</v>
      </c>
      <c r="S17" s="3">
        <f t="shared" si="3"/>
        <v>17307</v>
      </c>
    </row>
    <row r="18" spans="1:19" ht="12.75">
      <c r="A18" s="16">
        <v>3</v>
      </c>
      <c r="B18" s="17" t="s">
        <v>127</v>
      </c>
      <c r="C18" s="16" t="s">
        <v>31</v>
      </c>
      <c r="D18" s="25">
        <f t="shared" si="0"/>
        <v>7036</v>
      </c>
      <c r="E18" s="25">
        <v>968</v>
      </c>
      <c r="F18" s="25">
        <v>962</v>
      </c>
      <c r="G18" s="5">
        <v>990</v>
      </c>
      <c r="H18" s="5">
        <v>822</v>
      </c>
      <c r="I18" s="25">
        <v>678</v>
      </c>
      <c r="J18" s="25">
        <v>742</v>
      </c>
      <c r="K18" s="25">
        <v>271</v>
      </c>
      <c r="L18" s="25">
        <v>972</v>
      </c>
      <c r="M18" s="25">
        <v>631</v>
      </c>
      <c r="O18" s="11">
        <v>3</v>
      </c>
      <c r="P18" s="11" t="s">
        <v>33</v>
      </c>
      <c r="Q18" s="12">
        <f t="shared" si="1"/>
        <v>569.8253968253969</v>
      </c>
      <c r="R18" s="11">
        <f t="shared" si="2"/>
        <v>7</v>
      </c>
      <c r="S18" s="3">
        <f t="shared" si="3"/>
        <v>35899</v>
      </c>
    </row>
    <row r="19" spans="1:19" ht="12.75">
      <c r="A19" s="11">
        <v>4</v>
      </c>
      <c r="B19" t="s">
        <v>220</v>
      </c>
      <c r="C19" s="11" t="s">
        <v>33</v>
      </c>
      <c r="D19" s="25">
        <f t="shared" si="0"/>
        <v>6759</v>
      </c>
      <c r="E19" s="25">
        <v>450</v>
      </c>
      <c r="F19" s="25">
        <v>820</v>
      </c>
      <c r="G19" s="5">
        <v>946</v>
      </c>
      <c r="H19" s="5">
        <v>684</v>
      </c>
      <c r="I19" s="25">
        <v>944</v>
      </c>
      <c r="J19" s="25">
        <v>725</v>
      </c>
      <c r="K19" s="25">
        <v>343</v>
      </c>
      <c r="L19" s="25">
        <v>978</v>
      </c>
      <c r="M19" s="25">
        <v>869</v>
      </c>
      <c r="O19" s="11">
        <v>4</v>
      </c>
      <c r="P19" s="15" t="s">
        <v>44</v>
      </c>
      <c r="Q19" s="12">
        <f t="shared" si="1"/>
        <v>551.2777777777778</v>
      </c>
      <c r="R19" s="11">
        <f t="shared" si="2"/>
        <v>8</v>
      </c>
      <c r="S19" s="3">
        <f t="shared" si="3"/>
        <v>39692</v>
      </c>
    </row>
    <row r="20" spans="1:19" ht="12.75">
      <c r="A20" s="11">
        <v>5</v>
      </c>
      <c r="B20" s="18" t="s">
        <v>29</v>
      </c>
      <c r="C20" s="11" t="s">
        <v>30</v>
      </c>
      <c r="D20" s="25">
        <f t="shared" si="0"/>
        <v>6618</v>
      </c>
      <c r="E20" s="25">
        <v>725</v>
      </c>
      <c r="F20" s="25">
        <v>781</v>
      </c>
      <c r="G20" s="5">
        <v>993</v>
      </c>
      <c r="H20" s="5">
        <v>314</v>
      </c>
      <c r="I20" s="25">
        <v>752</v>
      </c>
      <c r="J20" s="25">
        <v>667</v>
      </c>
      <c r="K20" s="25">
        <v>785</v>
      </c>
      <c r="L20" s="25">
        <v>997</v>
      </c>
      <c r="M20" s="25">
        <v>604</v>
      </c>
      <c r="O20" s="11">
        <v>5</v>
      </c>
      <c r="P20" s="11" t="s">
        <v>30</v>
      </c>
      <c r="Q20" s="12">
        <f t="shared" si="1"/>
        <v>535.7962962962963</v>
      </c>
      <c r="R20" s="11">
        <f t="shared" si="2"/>
        <v>6</v>
      </c>
      <c r="S20" s="3">
        <f t="shared" si="3"/>
        <v>28933</v>
      </c>
    </row>
    <row r="21" spans="1:19" ht="12.75">
      <c r="A21" s="11">
        <v>6</v>
      </c>
      <c r="B21" s="18" t="s">
        <v>165</v>
      </c>
      <c r="C21" s="11" t="s">
        <v>31</v>
      </c>
      <c r="D21" s="25">
        <f t="shared" si="0"/>
        <v>6603</v>
      </c>
      <c r="E21" s="25">
        <v>945</v>
      </c>
      <c r="F21" s="25">
        <v>649</v>
      </c>
      <c r="G21" s="5">
        <v>976</v>
      </c>
      <c r="H21" s="5">
        <v>920</v>
      </c>
      <c r="I21" s="25">
        <v>221</v>
      </c>
      <c r="J21" s="25">
        <v>549</v>
      </c>
      <c r="K21" s="25">
        <v>579</v>
      </c>
      <c r="L21" s="25">
        <v>980</v>
      </c>
      <c r="M21" s="25">
        <v>784</v>
      </c>
      <c r="O21" s="11">
        <v>6</v>
      </c>
      <c r="P21" s="15" t="s">
        <v>50</v>
      </c>
      <c r="Q21" s="12">
        <f t="shared" si="1"/>
        <v>515.1111111111111</v>
      </c>
      <c r="R21" s="11">
        <f t="shared" si="2"/>
        <v>2</v>
      </c>
      <c r="S21" s="3">
        <f t="shared" si="3"/>
        <v>9272</v>
      </c>
    </row>
    <row r="22" spans="1:19" ht="12.75">
      <c r="A22" s="11">
        <v>7</v>
      </c>
      <c r="B22" t="s">
        <v>230</v>
      </c>
      <c r="C22" s="11" t="s">
        <v>31</v>
      </c>
      <c r="D22" s="25">
        <f t="shared" si="0"/>
        <v>6106</v>
      </c>
      <c r="E22" s="25">
        <v>804</v>
      </c>
      <c r="F22" s="25">
        <v>383</v>
      </c>
      <c r="G22" s="5">
        <v>969</v>
      </c>
      <c r="H22" s="5">
        <v>867</v>
      </c>
      <c r="I22" s="25">
        <v>725</v>
      </c>
      <c r="J22" s="25">
        <v>500</v>
      </c>
      <c r="K22" s="25">
        <v>1000</v>
      </c>
      <c r="L22" s="25">
        <v>314</v>
      </c>
      <c r="M22" s="25">
        <v>544</v>
      </c>
      <c r="O22" s="11">
        <v>7</v>
      </c>
      <c r="P22" s="11" t="s">
        <v>130</v>
      </c>
      <c r="Q22" s="12">
        <f t="shared" si="1"/>
        <v>506.1666666666667</v>
      </c>
      <c r="R22" s="11">
        <f t="shared" si="2"/>
        <v>2</v>
      </c>
      <c r="S22" s="3">
        <f t="shared" si="3"/>
        <v>9111</v>
      </c>
    </row>
    <row r="23" spans="1:19" ht="12.75">
      <c r="A23" s="11">
        <v>8</v>
      </c>
      <c r="B23" s="18" t="s">
        <v>262</v>
      </c>
      <c r="C23" s="11" t="s">
        <v>28</v>
      </c>
      <c r="D23" s="25">
        <f t="shared" si="0"/>
        <v>6074</v>
      </c>
      <c r="E23" s="25">
        <v>921</v>
      </c>
      <c r="F23" s="25">
        <v>861</v>
      </c>
      <c r="G23" s="5">
        <v>954</v>
      </c>
      <c r="H23" s="5">
        <v>186</v>
      </c>
      <c r="I23" s="25">
        <v>457</v>
      </c>
      <c r="J23" s="25">
        <v>750</v>
      </c>
      <c r="K23" s="25">
        <v>804</v>
      </c>
      <c r="L23" s="25">
        <v>927</v>
      </c>
      <c r="M23" s="25">
        <v>214</v>
      </c>
      <c r="O23" s="11">
        <v>8</v>
      </c>
      <c r="P23" s="15" t="s">
        <v>96</v>
      </c>
      <c r="Q23" s="12">
        <f t="shared" si="1"/>
        <v>477.6666666666667</v>
      </c>
      <c r="R23" s="11">
        <f t="shared" si="2"/>
        <v>5</v>
      </c>
      <c r="S23" s="3">
        <f t="shared" si="3"/>
        <v>21495</v>
      </c>
    </row>
    <row r="24" spans="1:19" ht="12.75">
      <c r="A24" s="11">
        <v>9</v>
      </c>
      <c r="B24" s="18" t="s">
        <v>162</v>
      </c>
      <c r="C24" s="11" t="s">
        <v>30</v>
      </c>
      <c r="D24" s="25">
        <f t="shared" si="0"/>
        <v>6008</v>
      </c>
      <c r="E24" s="25">
        <v>856</v>
      </c>
      <c r="F24" s="25">
        <v>171</v>
      </c>
      <c r="G24" s="5">
        <v>1000</v>
      </c>
      <c r="H24" s="5">
        <v>486</v>
      </c>
      <c r="I24" s="25">
        <v>897</v>
      </c>
      <c r="J24" s="25">
        <v>838</v>
      </c>
      <c r="K24" s="25">
        <v>543</v>
      </c>
      <c r="L24" s="25">
        <v>888</v>
      </c>
      <c r="M24" s="25">
        <v>329</v>
      </c>
      <c r="O24" s="11">
        <v>9</v>
      </c>
      <c r="P24" s="15" t="s">
        <v>203</v>
      </c>
      <c r="Q24" s="12">
        <f t="shared" si="1"/>
        <v>472</v>
      </c>
      <c r="R24" s="11">
        <f t="shared" si="2"/>
        <v>3</v>
      </c>
      <c r="S24" s="3">
        <f t="shared" si="3"/>
        <v>12744</v>
      </c>
    </row>
    <row r="25" spans="1:19" ht="12.75">
      <c r="A25" s="11">
        <v>10</v>
      </c>
      <c r="B25" s="18" t="s">
        <v>263</v>
      </c>
      <c r="C25" s="11" t="s">
        <v>33</v>
      </c>
      <c r="D25" s="25">
        <f t="shared" si="0"/>
        <v>5970</v>
      </c>
      <c r="E25" s="25">
        <v>500</v>
      </c>
      <c r="F25" s="25">
        <v>322</v>
      </c>
      <c r="G25" s="5">
        <v>457</v>
      </c>
      <c r="H25" s="5">
        <v>1000</v>
      </c>
      <c r="I25" s="25">
        <v>872</v>
      </c>
      <c r="J25" s="25">
        <v>576</v>
      </c>
      <c r="K25" s="25">
        <v>562</v>
      </c>
      <c r="L25" s="25">
        <v>906</v>
      </c>
      <c r="M25" s="25">
        <v>775</v>
      </c>
      <c r="O25" s="11">
        <v>10</v>
      </c>
      <c r="P25" s="15" t="s">
        <v>48</v>
      </c>
      <c r="Q25" s="12">
        <f t="shared" si="1"/>
        <v>469.1851851851852</v>
      </c>
      <c r="R25" s="11">
        <f t="shared" si="2"/>
        <v>3</v>
      </c>
      <c r="S25" s="3">
        <f t="shared" si="3"/>
        <v>12668</v>
      </c>
    </row>
    <row r="26" spans="1:19" ht="12.75">
      <c r="A26" s="11">
        <v>11</v>
      </c>
      <c r="B26" t="s">
        <v>139</v>
      </c>
      <c r="C26" s="11" t="s">
        <v>44</v>
      </c>
      <c r="D26" s="25">
        <f t="shared" si="0"/>
        <v>5905</v>
      </c>
      <c r="E26" s="25">
        <v>756</v>
      </c>
      <c r="F26" s="25">
        <v>755</v>
      </c>
      <c r="G26" s="5">
        <v>469</v>
      </c>
      <c r="H26" s="5">
        <v>921</v>
      </c>
      <c r="I26" s="25">
        <v>0</v>
      </c>
      <c r="J26" s="25">
        <v>538</v>
      </c>
      <c r="K26" s="25">
        <v>564</v>
      </c>
      <c r="L26" s="25">
        <v>948</v>
      </c>
      <c r="M26" s="25">
        <v>954</v>
      </c>
      <c r="O26" s="11">
        <v>11</v>
      </c>
      <c r="P26" s="11" t="s">
        <v>42</v>
      </c>
      <c r="Q26" s="12">
        <f t="shared" si="1"/>
        <v>459.5777777777778</v>
      </c>
      <c r="R26" s="11">
        <f t="shared" si="2"/>
        <v>5</v>
      </c>
      <c r="S26" s="3">
        <f t="shared" si="3"/>
        <v>20681</v>
      </c>
    </row>
    <row r="27" spans="1:19" ht="12.75">
      <c r="A27" s="11">
        <v>12</v>
      </c>
      <c r="B27" t="s">
        <v>168</v>
      </c>
      <c r="C27" s="11" t="s">
        <v>48</v>
      </c>
      <c r="D27" s="25">
        <f t="shared" si="0"/>
        <v>5882</v>
      </c>
      <c r="E27" s="25">
        <v>794</v>
      </c>
      <c r="F27" s="25">
        <v>815</v>
      </c>
      <c r="G27" s="5">
        <v>993</v>
      </c>
      <c r="H27" s="5">
        <v>129</v>
      </c>
      <c r="I27" s="25">
        <v>946</v>
      </c>
      <c r="J27" s="25">
        <v>443</v>
      </c>
      <c r="K27" s="25">
        <v>562</v>
      </c>
      <c r="L27" s="25">
        <v>243</v>
      </c>
      <c r="M27" s="25">
        <v>957</v>
      </c>
      <c r="O27" s="11">
        <v>12</v>
      </c>
      <c r="P27" s="11" t="s">
        <v>38</v>
      </c>
      <c r="Q27" s="12">
        <f t="shared" si="1"/>
        <v>450.0740740740741</v>
      </c>
      <c r="R27" s="11">
        <f t="shared" si="2"/>
        <v>3</v>
      </c>
      <c r="S27" s="3">
        <f t="shared" si="3"/>
        <v>12152</v>
      </c>
    </row>
    <row r="28" spans="1:19" ht="12.75">
      <c r="A28" s="11">
        <v>13</v>
      </c>
      <c r="B28" t="s">
        <v>264</v>
      </c>
      <c r="C28" s="11" t="s">
        <v>31</v>
      </c>
      <c r="D28" s="25">
        <f t="shared" si="0"/>
        <v>5689</v>
      </c>
      <c r="E28" s="25">
        <v>818</v>
      </c>
      <c r="F28" s="25">
        <v>746</v>
      </c>
      <c r="G28" s="5">
        <v>998</v>
      </c>
      <c r="H28" s="5">
        <v>777</v>
      </c>
      <c r="I28" s="25">
        <v>897</v>
      </c>
      <c r="J28" s="25">
        <v>214</v>
      </c>
      <c r="K28" s="25">
        <v>524</v>
      </c>
      <c r="L28" s="25">
        <v>329</v>
      </c>
      <c r="M28" s="25">
        <v>386</v>
      </c>
      <c r="O28" s="11">
        <v>13</v>
      </c>
      <c r="P28" s="11" t="s">
        <v>124</v>
      </c>
      <c r="Q28" s="12">
        <f t="shared" si="1"/>
        <v>441.44444444444446</v>
      </c>
      <c r="R28" s="11">
        <f t="shared" si="2"/>
        <v>2</v>
      </c>
      <c r="S28" s="3">
        <f t="shared" si="3"/>
        <v>7946</v>
      </c>
    </row>
    <row r="29" spans="1:19" ht="12.75">
      <c r="A29" s="11">
        <v>14</v>
      </c>
      <c r="B29" s="18" t="s">
        <v>161</v>
      </c>
      <c r="C29" s="11" t="s">
        <v>31</v>
      </c>
      <c r="D29" s="25">
        <f t="shared" si="0"/>
        <v>5624</v>
      </c>
      <c r="E29" s="25">
        <v>922</v>
      </c>
      <c r="F29" s="25">
        <v>443</v>
      </c>
      <c r="G29" s="5">
        <v>987</v>
      </c>
      <c r="H29" s="5">
        <v>286</v>
      </c>
      <c r="I29" s="25">
        <v>864</v>
      </c>
      <c r="J29" s="25">
        <v>770</v>
      </c>
      <c r="K29" s="25">
        <v>552</v>
      </c>
      <c r="L29" s="25">
        <v>514</v>
      </c>
      <c r="M29" s="25">
        <v>286</v>
      </c>
      <c r="O29" s="11">
        <v>14</v>
      </c>
      <c r="P29" s="11" t="s">
        <v>201</v>
      </c>
      <c r="Q29" s="12">
        <f t="shared" si="1"/>
        <v>420.5</v>
      </c>
      <c r="R29" s="11">
        <f t="shared" si="2"/>
        <v>2</v>
      </c>
      <c r="S29" s="3">
        <f t="shared" si="3"/>
        <v>7569</v>
      </c>
    </row>
    <row r="30" spans="1:19" ht="12.75">
      <c r="A30" s="11">
        <v>15</v>
      </c>
      <c r="B30" s="18" t="s">
        <v>195</v>
      </c>
      <c r="C30" s="11" t="s">
        <v>44</v>
      </c>
      <c r="D30" s="25">
        <f t="shared" si="0"/>
        <v>5554</v>
      </c>
      <c r="E30" s="25">
        <v>665</v>
      </c>
      <c r="F30" s="25">
        <v>944</v>
      </c>
      <c r="G30" s="5">
        <v>981</v>
      </c>
      <c r="H30" s="5">
        <v>575</v>
      </c>
      <c r="I30" s="25">
        <v>590</v>
      </c>
      <c r="J30" s="25">
        <v>623</v>
      </c>
      <c r="K30" s="25">
        <v>533</v>
      </c>
      <c r="L30" s="25">
        <v>214</v>
      </c>
      <c r="M30" s="25">
        <v>429</v>
      </c>
      <c r="O30" s="11">
        <v>15</v>
      </c>
      <c r="P30" s="11" t="s">
        <v>52</v>
      </c>
      <c r="Q30" s="12">
        <f t="shared" si="1"/>
        <v>361.72222222222223</v>
      </c>
      <c r="R30" s="11">
        <f t="shared" si="2"/>
        <v>2</v>
      </c>
      <c r="S30" s="3">
        <f t="shared" si="3"/>
        <v>6511</v>
      </c>
    </row>
    <row r="31" spans="1:19" ht="12.75">
      <c r="A31" s="11">
        <v>16</v>
      </c>
      <c r="B31" t="s">
        <v>265</v>
      </c>
      <c r="C31" s="11" t="s">
        <v>50</v>
      </c>
      <c r="D31" s="25">
        <f t="shared" si="0"/>
        <v>5538</v>
      </c>
      <c r="E31" s="25">
        <v>905</v>
      </c>
      <c r="F31" s="25">
        <v>414</v>
      </c>
      <c r="G31" s="5">
        <v>967</v>
      </c>
      <c r="H31" s="5">
        <v>471</v>
      </c>
      <c r="I31" s="25">
        <v>702</v>
      </c>
      <c r="J31" s="25">
        <v>450</v>
      </c>
      <c r="K31" s="25">
        <v>186</v>
      </c>
      <c r="L31" s="25">
        <v>925</v>
      </c>
      <c r="M31" s="25">
        <v>518</v>
      </c>
      <c r="O31" s="11">
        <v>16</v>
      </c>
      <c r="P31" s="15" t="s">
        <v>90</v>
      </c>
      <c r="Q31" s="12">
        <f t="shared" si="1"/>
        <v>359.3333333333333</v>
      </c>
      <c r="R31" s="11">
        <f t="shared" si="2"/>
        <v>3</v>
      </c>
      <c r="S31" s="3">
        <f t="shared" si="3"/>
        <v>9702</v>
      </c>
    </row>
    <row r="32" spans="1:19" ht="12.75">
      <c r="A32" s="11">
        <v>17</v>
      </c>
      <c r="B32" t="s">
        <v>174</v>
      </c>
      <c r="C32" s="11" t="s">
        <v>96</v>
      </c>
      <c r="D32" s="25">
        <f t="shared" si="0"/>
        <v>5512</v>
      </c>
      <c r="E32" s="25">
        <v>504</v>
      </c>
      <c r="F32" s="25">
        <v>988</v>
      </c>
      <c r="G32" s="5">
        <v>150</v>
      </c>
      <c r="H32" s="5">
        <v>657</v>
      </c>
      <c r="I32" s="25">
        <v>963</v>
      </c>
      <c r="J32" s="25">
        <v>361</v>
      </c>
      <c r="K32" s="25">
        <v>114</v>
      </c>
      <c r="L32" s="25">
        <v>995</v>
      </c>
      <c r="M32" s="25">
        <v>780</v>
      </c>
      <c r="O32" s="11">
        <v>17</v>
      </c>
      <c r="P32" s="15" t="s">
        <v>46</v>
      </c>
      <c r="Q32" s="12">
        <f t="shared" si="1"/>
        <v>337</v>
      </c>
      <c r="R32" s="11">
        <f t="shared" si="2"/>
        <v>3</v>
      </c>
      <c r="S32" s="3">
        <f t="shared" si="3"/>
        <v>9099</v>
      </c>
    </row>
    <row r="33" spans="1:19" ht="12.75">
      <c r="A33" s="11">
        <v>18</v>
      </c>
      <c r="B33" s="18" t="s">
        <v>100</v>
      </c>
      <c r="C33" s="11" t="s">
        <v>44</v>
      </c>
      <c r="D33" s="25">
        <f t="shared" si="0"/>
        <v>5405</v>
      </c>
      <c r="E33" s="25">
        <v>812</v>
      </c>
      <c r="F33" s="25">
        <v>500</v>
      </c>
      <c r="G33" s="5">
        <v>606</v>
      </c>
      <c r="H33" s="5">
        <v>596</v>
      </c>
      <c r="I33" s="25">
        <v>960</v>
      </c>
      <c r="J33" s="25">
        <v>487</v>
      </c>
      <c r="K33" s="25">
        <v>343</v>
      </c>
      <c r="L33" s="25">
        <v>844</v>
      </c>
      <c r="M33" s="25">
        <v>257</v>
      </c>
      <c r="O33" s="11">
        <v>18</v>
      </c>
      <c r="P33" s="11" t="s">
        <v>87</v>
      </c>
      <c r="Q33" s="12">
        <f t="shared" si="1"/>
        <v>333.3333333333333</v>
      </c>
      <c r="R33" s="11">
        <f t="shared" si="2"/>
        <v>1</v>
      </c>
      <c r="S33" s="3">
        <f t="shared" si="3"/>
        <v>3000</v>
      </c>
    </row>
    <row r="34" spans="1:19" ht="12.75">
      <c r="A34" s="11">
        <v>19</v>
      </c>
      <c r="B34" s="18" t="s">
        <v>229</v>
      </c>
      <c r="C34" s="11" t="s">
        <v>31</v>
      </c>
      <c r="D34" s="25">
        <f t="shared" si="0"/>
        <v>5349</v>
      </c>
      <c r="E34" s="25">
        <v>844</v>
      </c>
      <c r="F34" s="25">
        <v>768</v>
      </c>
      <c r="G34" s="5">
        <v>257</v>
      </c>
      <c r="H34" s="5">
        <v>57</v>
      </c>
      <c r="I34" s="25">
        <v>673</v>
      </c>
      <c r="J34" s="25">
        <v>457</v>
      </c>
      <c r="K34" s="25">
        <v>514</v>
      </c>
      <c r="L34" s="25">
        <v>999</v>
      </c>
      <c r="M34" s="25">
        <v>780</v>
      </c>
      <c r="O34" s="11">
        <v>19</v>
      </c>
      <c r="P34" s="11" t="s">
        <v>35</v>
      </c>
      <c r="Q34" s="12">
        <f t="shared" si="1"/>
        <v>329.44444444444446</v>
      </c>
      <c r="R34" s="11">
        <f t="shared" si="2"/>
        <v>1</v>
      </c>
      <c r="S34" s="3">
        <f t="shared" si="3"/>
        <v>2965</v>
      </c>
    </row>
    <row r="35" spans="1:19" ht="12.75">
      <c r="A35" s="11">
        <v>20</v>
      </c>
      <c r="B35" s="18" t="s">
        <v>200</v>
      </c>
      <c r="C35" s="11" t="s">
        <v>31</v>
      </c>
      <c r="D35" s="25">
        <f t="shared" si="0"/>
        <v>5295</v>
      </c>
      <c r="E35" s="25">
        <v>558</v>
      </c>
      <c r="F35" s="25">
        <v>150</v>
      </c>
      <c r="G35" s="5">
        <v>988</v>
      </c>
      <c r="H35" s="5">
        <v>847</v>
      </c>
      <c r="I35" s="25">
        <v>221</v>
      </c>
      <c r="J35" s="25">
        <v>707</v>
      </c>
      <c r="K35" s="25">
        <v>573</v>
      </c>
      <c r="L35" s="25">
        <v>709</v>
      </c>
      <c r="M35" s="25">
        <v>542</v>
      </c>
      <c r="O35" s="11">
        <v>20</v>
      </c>
      <c r="P35" s="11" t="s">
        <v>266</v>
      </c>
      <c r="Q35" s="12">
        <f t="shared" si="1"/>
        <v>56.333333333333336</v>
      </c>
      <c r="R35" s="11">
        <f t="shared" si="2"/>
        <v>1</v>
      </c>
      <c r="S35" s="3">
        <f t="shared" si="3"/>
        <v>507</v>
      </c>
    </row>
    <row r="36" spans="1:13" ht="12.75">
      <c r="A36" s="11">
        <v>21</v>
      </c>
      <c r="B36" s="18" t="s">
        <v>267</v>
      </c>
      <c r="C36" s="11" t="s">
        <v>33</v>
      </c>
      <c r="D36" s="25">
        <f t="shared" si="0"/>
        <v>5201</v>
      </c>
      <c r="E36" s="25">
        <v>429</v>
      </c>
      <c r="F36" s="25">
        <v>737</v>
      </c>
      <c r="G36" s="5">
        <v>279</v>
      </c>
      <c r="H36" s="5">
        <v>243</v>
      </c>
      <c r="I36" s="25">
        <v>823</v>
      </c>
      <c r="J36" s="25">
        <v>761</v>
      </c>
      <c r="K36" s="25">
        <v>567</v>
      </c>
      <c r="L36" s="25">
        <v>998</v>
      </c>
      <c r="M36" s="25">
        <v>364</v>
      </c>
    </row>
    <row r="37" spans="1:13" ht="12.75">
      <c r="A37" s="11">
        <v>22</v>
      </c>
      <c r="B37" s="18" t="s">
        <v>268</v>
      </c>
      <c r="C37" s="11" t="s">
        <v>33</v>
      </c>
      <c r="D37" s="25">
        <f t="shared" si="0"/>
        <v>5124</v>
      </c>
      <c r="E37" s="25">
        <v>1000</v>
      </c>
      <c r="F37" s="25">
        <v>908</v>
      </c>
      <c r="G37" s="5">
        <v>514</v>
      </c>
      <c r="H37" s="5">
        <v>271</v>
      </c>
      <c r="I37" s="25">
        <v>521</v>
      </c>
      <c r="J37" s="25">
        <v>236</v>
      </c>
      <c r="K37" s="25">
        <v>528</v>
      </c>
      <c r="L37" s="25">
        <v>286</v>
      </c>
      <c r="M37" s="25">
        <v>860</v>
      </c>
    </row>
    <row r="38" spans="1:19" ht="12.75">
      <c r="A38" s="11">
        <v>23</v>
      </c>
      <c r="B38" s="18" t="s">
        <v>269</v>
      </c>
      <c r="C38" s="11" t="s">
        <v>44</v>
      </c>
      <c r="D38" s="25">
        <f t="shared" si="0"/>
        <v>5108</v>
      </c>
      <c r="E38" s="25">
        <v>807</v>
      </c>
      <c r="F38" s="25">
        <v>589</v>
      </c>
      <c r="G38" s="5">
        <v>574</v>
      </c>
      <c r="H38" s="5">
        <v>343</v>
      </c>
      <c r="I38" s="25">
        <v>599</v>
      </c>
      <c r="J38" s="25">
        <v>393</v>
      </c>
      <c r="K38" s="25">
        <v>555</v>
      </c>
      <c r="L38" s="25">
        <v>457</v>
      </c>
      <c r="M38" s="25">
        <v>791</v>
      </c>
      <c r="Q38" s="19" t="s">
        <v>55</v>
      </c>
      <c r="R38" s="20">
        <v>0</v>
      </c>
      <c r="S38" s="21">
        <f aca="true" t="shared" si="4" ref="S38:S43">R38/R$44</f>
        <v>0</v>
      </c>
    </row>
    <row r="39" spans="1:19" ht="12.75">
      <c r="A39" s="11">
        <v>24</v>
      </c>
      <c r="B39" s="18" t="s">
        <v>133</v>
      </c>
      <c r="C39" s="11" t="s">
        <v>33</v>
      </c>
      <c r="D39" s="25">
        <f t="shared" si="0"/>
        <v>5011</v>
      </c>
      <c r="E39" s="25">
        <v>243</v>
      </c>
      <c r="F39" s="25">
        <v>990</v>
      </c>
      <c r="G39" s="5">
        <v>895</v>
      </c>
      <c r="H39" s="5">
        <v>680</v>
      </c>
      <c r="I39" s="25">
        <v>221</v>
      </c>
      <c r="J39" s="25">
        <v>535</v>
      </c>
      <c r="K39" s="25">
        <v>533</v>
      </c>
      <c r="L39" s="25">
        <v>414</v>
      </c>
      <c r="M39" s="25">
        <v>500</v>
      </c>
      <c r="Q39" s="19" t="s">
        <v>57</v>
      </c>
      <c r="R39" s="20">
        <f>R23+R28+R35</f>
        <v>8</v>
      </c>
      <c r="S39" s="21">
        <f t="shared" si="4"/>
        <v>0.11428571428571428</v>
      </c>
    </row>
    <row r="40" spans="1:19" ht="12.75">
      <c r="A40" s="11">
        <v>25</v>
      </c>
      <c r="B40" s="18" t="s">
        <v>226</v>
      </c>
      <c r="C40" s="11" t="s">
        <v>130</v>
      </c>
      <c r="D40" s="25">
        <f t="shared" si="0"/>
        <v>4980</v>
      </c>
      <c r="E40" s="25">
        <v>379</v>
      </c>
      <c r="F40" s="25">
        <v>814</v>
      </c>
      <c r="G40" s="5">
        <v>775</v>
      </c>
      <c r="H40" s="5">
        <v>634</v>
      </c>
      <c r="I40" s="25">
        <v>221</v>
      </c>
      <c r="J40" s="25">
        <v>171</v>
      </c>
      <c r="K40" s="25">
        <v>648</v>
      </c>
      <c r="L40" s="25">
        <v>967</v>
      </c>
      <c r="M40" s="25">
        <v>371</v>
      </c>
      <c r="O40" s="11"/>
      <c r="P40" s="11"/>
      <c r="Q40" s="19" t="s">
        <v>59</v>
      </c>
      <c r="R40" s="20">
        <f>R16+R18+R19+R20+R21+R22+R24+R25+R26+R27+R30+R31+R32+R33+R34</f>
        <v>57</v>
      </c>
      <c r="S40" s="21">
        <f t="shared" si="4"/>
        <v>0.8142857142857143</v>
      </c>
    </row>
    <row r="41" spans="1:19" ht="12.75">
      <c r="A41" s="11">
        <v>26</v>
      </c>
      <c r="B41" s="18" t="s">
        <v>129</v>
      </c>
      <c r="C41" s="11" t="s">
        <v>31</v>
      </c>
      <c r="D41" s="25">
        <f t="shared" si="0"/>
        <v>4903</v>
      </c>
      <c r="E41" s="25">
        <v>866</v>
      </c>
      <c r="F41" s="25">
        <v>322</v>
      </c>
      <c r="G41" s="5">
        <v>766</v>
      </c>
      <c r="H41" s="5">
        <v>755</v>
      </c>
      <c r="I41" s="25">
        <v>500</v>
      </c>
      <c r="J41" s="25">
        <v>673</v>
      </c>
      <c r="K41" s="25">
        <v>57</v>
      </c>
      <c r="L41" s="25">
        <v>514</v>
      </c>
      <c r="M41" s="25">
        <v>450</v>
      </c>
      <c r="O41" s="11"/>
      <c r="P41" s="11"/>
      <c r="Q41" s="19" t="s">
        <v>61</v>
      </c>
      <c r="R41" s="20">
        <v>0</v>
      </c>
      <c r="S41" s="21">
        <f t="shared" si="4"/>
        <v>0</v>
      </c>
    </row>
    <row r="42" spans="1:19" ht="12.75">
      <c r="A42" s="11">
        <v>27</v>
      </c>
      <c r="B42" s="18" t="s">
        <v>207</v>
      </c>
      <c r="C42" s="11" t="s">
        <v>30</v>
      </c>
      <c r="D42" s="25">
        <f t="shared" si="0"/>
        <v>4892</v>
      </c>
      <c r="E42" s="25">
        <v>853</v>
      </c>
      <c r="F42" s="25">
        <v>933</v>
      </c>
      <c r="G42" s="5">
        <v>633</v>
      </c>
      <c r="H42" s="5">
        <v>329</v>
      </c>
      <c r="I42" s="25">
        <v>221</v>
      </c>
      <c r="J42" s="25">
        <v>826</v>
      </c>
      <c r="K42" s="25">
        <v>229</v>
      </c>
      <c r="L42" s="25">
        <v>79</v>
      </c>
      <c r="M42" s="25">
        <v>789</v>
      </c>
      <c r="O42" s="11"/>
      <c r="P42" s="11"/>
      <c r="Q42" s="19" t="s">
        <v>63</v>
      </c>
      <c r="R42" s="20">
        <f>R17</f>
        <v>3</v>
      </c>
      <c r="S42" s="21">
        <f t="shared" si="4"/>
        <v>0.04285714285714286</v>
      </c>
    </row>
    <row r="43" spans="1:19" ht="12.75">
      <c r="A43" s="11">
        <v>28</v>
      </c>
      <c r="B43" s="18" t="s">
        <v>231</v>
      </c>
      <c r="C43" s="11" t="s">
        <v>46</v>
      </c>
      <c r="D43" s="25">
        <f t="shared" si="0"/>
        <v>4811</v>
      </c>
      <c r="E43" s="25">
        <v>888</v>
      </c>
      <c r="F43" s="25">
        <v>574</v>
      </c>
      <c r="G43" s="5">
        <v>941</v>
      </c>
      <c r="H43" s="5">
        <v>114</v>
      </c>
      <c r="I43" s="25">
        <v>221</v>
      </c>
      <c r="J43" s="25">
        <v>129</v>
      </c>
      <c r="K43" s="25">
        <v>43</v>
      </c>
      <c r="L43" s="25">
        <v>965</v>
      </c>
      <c r="M43" s="25">
        <v>936</v>
      </c>
      <c r="Q43" s="22" t="s">
        <v>65</v>
      </c>
      <c r="R43" s="20">
        <f>R29</f>
        <v>2</v>
      </c>
      <c r="S43" s="21">
        <f t="shared" si="4"/>
        <v>0.02857142857142857</v>
      </c>
    </row>
    <row r="44" spans="1:19" ht="12.75">
      <c r="A44" s="11">
        <v>29</v>
      </c>
      <c r="B44" s="18" t="s">
        <v>270</v>
      </c>
      <c r="C44" s="11" t="s">
        <v>124</v>
      </c>
      <c r="D44" s="25">
        <f t="shared" si="0"/>
        <v>4766</v>
      </c>
      <c r="E44" s="25">
        <v>357</v>
      </c>
      <c r="F44" s="25">
        <v>972</v>
      </c>
      <c r="G44" s="5">
        <v>272</v>
      </c>
      <c r="H44" s="5">
        <v>563</v>
      </c>
      <c r="I44" s="25">
        <v>781</v>
      </c>
      <c r="J44" s="25">
        <v>529</v>
      </c>
      <c r="K44" s="25">
        <v>636</v>
      </c>
      <c r="L44" s="25">
        <v>79</v>
      </c>
      <c r="M44" s="25">
        <v>577</v>
      </c>
      <c r="R44" s="4">
        <f>SUM(R38:R43)</f>
        <v>70</v>
      </c>
      <c r="S44" s="23">
        <f>SUM(S38:S43)</f>
        <v>1</v>
      </c>
    </row>
    <row r="45" spans="1:13" ht="12.75">
      <c r="A45" s="11">
        <v>30</v>
      </c>
      <c r="B45" s="18" t="s">
        <v>271</v>
      </c>
      <c r="C45" s="11" t="s">
        <v>42</v>
      </c>
      <c r="D45" s="25">
        <f t="shared" si="0"/>
        <v>4724</v>
      </c>
      <c r="E45" s="25">
        <v>914</v>
      </c>
      <c r="F45" s="25">
        <v>186</v>
      </c>
      <c r="G45" s="5">
        <v>634</v>
      </c>
      <c r="H45" s="5">
        <v>386</v>
      </c>
      <c r="I45" s="25">
        <v>221</v>
      </c>
      <c r="J45" s="25">
        <v>757</v>
      </c>
      <c r="K45" s="25">
        <v>257</v>
      </c>
      <c r="L45" s="25">
        <v>855</v>
      </c>
      <c r="M45" s="25">
        <v>514</v>
      </c>
    </row>
    <row r="46" spans="1:13" ht="12.75">
      <c r="A46" s="11">
        <v>31</v>
      </c>
      <c r="B46" s="18" t="s">
        <v>236</v>
      </c>
      <c r="C46" s="11" t="s">
        <v>203</v>
      </c>
      <c r="D46" s="25">
        <f t="shared" si="0"/>
        <v>4690</v>
      </c>
      <c r="E46" s="25">
        <v>821</v>
      </c>
      <c r="F46" s="25">
        <v>364</v>
      </c>
      <c r="G46" s="5">
        <v>107</v>
      </c>
      <c r="H46" s="5">
        <v>885</v>
      </c>
      <c r="I46" s="25">
        <v>874</v>
      </c>
      <c r="J46" s="25">
        <v>264</v>
      </c>
      <c r="K46" s="25">
        <v>371</v>
      </c>
      <c r="L46" s="25">
        <v>429</v>
      </c>
      <c r="M46" s="25">
        <v>575</v>
      </c>
    </row>
    <row r="47" spans="1:13" ht="12.75">
      <c r="A47" s="11">
        <v>32</v>
      </c>
      <c r="B47" s="18" t="s">
        <v>272</v>
      </c>
      <c r="C47" s="11" t="s">
        <v>52</v>
      </c>
      <c r="D47" s="25">
        <f t="shared" si="0"/>
        <v>4633</v>
      </c>
      <c r="E47" s="25">
        <v>319</v>
      </c>
      <c r="F47" s="25">
        <v>521</v>
      </c>
      <c r="G47" s="5">
        <v>616</v>
      </c>
      <c r="H47" s="5">
        <v>658</v>
      </c>
      <c r="I47" s="25">
        <v>221</v>
      </c>
      <c r="J47" s="25">
        <v>710</v>
      </c>
      <c r="K47" s="25">
        <v>243</v>
      </c>
      <c r="L47" s="25">
        <v>895</v>
      </c>
      <c r="M47" s="25">
        <v>450</v>
      </c>
    </row>
    <row r="48" spans="1:13" ht="12.75">
      <c r="A48" s="11">
        <v>33</v>
      </c>
      <c r="B48" s="18" t="s">
        <v>273</v>
      </c>
      <c r="C48" s="11" t="s">
        <v>96</v>
      </c>
      <c r="D48" s="25">
        <f t="shared" si="0"/>
        <v>4623</v>
      </c>
      <c r="E48" s="25">
        <v>674</v>
      </c>
      <c r="F48" s="25">
        <v>978</v>
      </c>
      <c r="G48" s="5">
        <v>919</v>
      </c>
      <c r="H48" s="5">
        <v>171</v>
      </c>
      <c r="I48" s="25">
        <v>221</v>
      </c>
      <c r="J48" s="25">
        <v>186</v>
      </c>
      <c r="K48" s="25">
        <v>586</v>
      </c>
      <c r="L48" s="25">
        <v>724</v>
      </c>
      <c r="M48" s="25">
        <v>164</v>
      </c>
    </row>
    <row r="49" spans="1:13" ht="12.75">
      <c r="A49" s="11">
        <v>34</v>
      </c>
      <c r="B49" t="s">
        <v>274</v>
      </c>
      <c r="C49" s="11" t="s">
        <v>42</v>
      </c>
      <c r="D49" s="25">
        <f t="shared" si="0"/>
        <v>4596</v>
      </c>
      <c r="E49" s="25">
        <v>193</v>
      </c>
      <c r="F49" s="25">
        <v>829</v>
      </c>
      <c r="G49" s="5">
        <v>221</v>
      </c>
      <c r="H49" s="5">
        <v>974</v>
      </c>
      <c r="I49" s="25">
        <v>871</v>
      </c>
      <c r="J49" s="25">
        <v>322</v>
      </c>
      <c r="K49" s="25">
        <v>572</v>
      </c>
      <c r="L49" s="25">
        <v>257</v>
      </c>
      <c r="M49" s="25">
        <v>357</v>
      </c>
    </row>
    <row r="50" spans="1:13" ht="12.75">
      <c r="A50" s="11">
        <v>35</v>
      </c>
      <c r="B50" t="s">
        <v>234</v>
      </c>
      <c r="C50" s="11" t="s">
        <v>201</v>
      </c>
      <c r="D50" s="25">
        <f t="shared" si="0"/>
        <v>4582</v>
      </c>
      <c r="E50" s="25">
        <v>864</v>
      </c>
      <c r="F50" s="25">
        <v>551</v>
      </c>
      <c r="G50" s="5">
        <v>500</v>
      </c>
      <c r="H50" s="5">
        <v>596</v>
      </c>
      <c r="I50" s="25">
        <v>221</v>
      </c>
      <c r="J50" s="25">
        <v>560</v>
      </c>
      <c r="K50" s="25">
        <v>393</v>
      </c>
      <c r="L50" s="25">
        <v>300</v>
      </c>
      <c r="M50" s="25">
        <v>597</v>
      </c>
    </row>
    <row r="51" spans="1:13" ht="12.75">
      <c r="A51" s="11">
        <v>36</v>
      </c>
      <c r="B51" t="s">
        <v>275</v>
      </c>
      <c r="C51" s="11" t="s">
        <v>46</v>
      </c>
      <c r="D51" s="25">
        <f t="shared" si="0"/>
        <v>4445</v>
      </c>
      <c r="E51" s="25">
        <v>129</v>
      </c>
      <c r="F51" s="25">
        <v>200</v>
      </c>
      <c r="G51" s="5">
        <v>236</v>
      </c>
      <c r="H51" s="5">
        <v>845</v>
      </c>
      <c r="I51" s="25">
        <v>429</v>
      </c>
      <c r="J51" s="25">
        <v>517</v>
      </c>
      <c r="K51" s="25">
        <v>593</v>
      </c>
      <c r="L51" s="25">
        <v>865</v>
      </c>
      <c r="M51" s="25">
        <v>631</v>
      </c>
    </row>
    <row r="52" spans="1:13" ht="12.75">
      <c r="A52" s="11">
        <v>37</v>
      </c>
      <c r="B52" t="s">
        <v>276</v>
      </c>
      <c r="C52" s="11" t="s">
        <v>33</v>
      </c>
      <c r="D52" s="25">
        <f t="shared" si="0"/>
        <v>4416</v>
      </c>
      <c r="E52" s="25">
        <v>776</v>
      </c>
      <c r="F52" s="25">
        <v>544</v>
      </c>
      <c r="G52" s="5">
        <v>698</v>
      </c>
      <c r="H52" s="5">
        <v>577</v>
      </c>
      <c r="I52" s="25">
        <v>471</v>
      </c>
      <c r="J52" s="25">
        <v>500</v>
      </c>
      <c r="K52" s="25">
        <v>71</v>
      </c>
      <c r="L52" s="25">
        <v>600</v>
      </c>
      <c r="M52" s="25">
        <v>179</v>
      </c>
    </row>
    <row r="53" spans="1:13" ht="12.75">
      <c r="A53" s="11">
        <v>38</v>
      </c>
      <c r="B53" t="s">
        <v>217</v>
      </c>
      <c r="C53" s="11" t="s">
        <v>38</v>
      </c>
      <c r="D53" s="25">
        <f t="shared" si="0"/>
        <v>4412</v>
      </c>
      <c r="E53" s="25">
        <v>114</v>
      </c>
      <c r="F53" s="25">
        <v>799</v>
      </c>
      <c r="G53" s="5">
        <v>164</v>
      </c>
      <c r="H53" s="5">
        <v>429</v>
      </c>
      <c r="I53" s="25">
        <v>813</v>
      </c>
      <c r="J53" s="25">
        <v>100</v>
      </c>
      <c r="K53" s="25">
        <v>493</v>
      </c>
      <c r="L53" s="25">
        <v>500</v>
      </c>
      <c r="M53" s="25">
        <v>1000</v>
      </c>
    </row>
    <row r="54" spans="1:13" ht="12.75">
      <c r="A54" s="11">
        <v>39</v>
      </c>
      <c r="B54" t="s">
        <v>225</v>
      </c>
      <c r="C54" s="11" t="s">
        <v>38</v>
      </c>
      <c r="D54" s="25">
        <f t="shared" si="0"/>
        <v>4352</v>
      </c>
      <c r="E54" s="25">
        <v>86</v>
      </c>
      <c r="F54" s="25">
        <v>443</v>
      </c>
      <c r="G54" s="5">
        <v>-7</v>
      </c>
      <c r="H54" s="5">
        <v>932</v>
      </c>
      <c r="I54" s="25">
        <v>813</v>
      </c>
      <c r="J54" s="25">
        <v>200</v>
      </c>
      <c r="K54" s="25">
        <v>624</v>
      </c>
      <c r="L54" s="25">
        <v>357</v>
      </c>
      <c r="M54" s="25">
        <v>904</v>
      </c>
    </row>
    <row r="55" spans="1:13" ht="12.75">
      <c r="A55" s="11">
        <v>40</v>
      </c>
      <c r="B55" t="s">
        <v>277</v>
      </c>
      <c r="C55" s="11" t="s">
        <v>203</v>
      </c>
      <c r="D55" s="25">
        <f t="shared" si="0"/>
        <v>4294</v>
      </c>
      <c r="E55" s="25">
        <v>143</v>
      </c>
      <c r="F55" s="25">
        <v>150</v>
      </c>
      <c r="G55" s="5">
        <v>900</v>
      </c>
      <c r="H55" s="5">
        <v>443</v>
      </c>
      <c r="I55" s="25">
        <v>970</v>
      </c>
      <c r="J55" s="25">
        <v>538</v>
      </c>
      <c r="K55" s="25">
        <v>436</v>
      </c>
      <c r="L55" s="25">
        <v>371</v>
      </c>
      <c r="M55" s="25">
        <v>343</v>
      </c>
    </row>
    <row r="56" spans="1:13" ht="12.75">
      <c r="A56" s="11">
        <v>41</v>
      </c>
      <c r="B56" t="s">
        <v>278</v>
      </c>
      <c r="C56" s="11" t="s">
        <v>42</v>
      </c>
      <c r="D56" s="25">
        <f t="shared" si="0"/>
        <v>4292</v>
      </c>
      <c r="E56" s="25">
        <v>271</v>
      </c>
      <c r="F56" s="25">
        <v>479</v>
      </c>
      <c r="G56" s="5">
        <v>1000</v>
      </c>
      <c r="H56" s="5">
        <v>200</v>
      </c>
      <c r="I56" s="25">
        <v>221</v>
      </c>
      <c r="J56" s="25">
        <v>300</v>
      </c>
      <c r="K56" s="25">
        <v>586</v>
      </c>
      <c r="L56" s="25">
        <v>989</v>
      </c>
      <c r="M56" s="25">
        <v>246</v>
      </c>
    </row>
    <row r="57" spans="1:13" ht="12.75">
      <c r="A57" s="11">
        <v>42</v>
      </c>
      <c r="B57" t="s">
        <v>279</v>
      </c>
      <c r="C57" s="11" t="s">
        <v>90</v>
      </c>
      <c r="D57" s="25">
        <f t="shared" si="0"/>
        <v>4224</v>
      </c>
      <c r="E57" s="25">
        <v>845</v>
      </c>
      <c r="F57" s="25">
        <v>68</v>
      </c>
      <c r="G57" s="5">
        <v>765</v>
      </c>
      <c r="H57" s="5">
        <v>947</v>
      </c>
      <c r="I57" s="25">
        <v>221</v>
      </c>
      <c r="J57" s="25">
        <v>264</v>
      </c>
      <c r="K57" s="25">
        <v>343</v>
      </c>
      <c r="L57" s="25">
        <v>471</v>
      </c>
      <c r="M57" s="25">
        <v>300</v>
      </c>
    </row>
    <row r="58" spans="1:13" ht="12.75">
      <c r="A58" s="11">
        <v>43</v>
      </c>
      <c r="B58" t="s">
        <v>280</v>
      </c>
      <c r="C58" s="11" t="s">
        <v>130</v>
      </c>
      <c r="D58" s="25">
        <f t="shared" si="0"/>
        <v>4131</v>
      </c>
      <c r="E58" s="25">
        <v>379</v>
      </c>
      <c r="F58" s="25">
        <v>952</v>
      </c>
      <c r="G58" s="5">
        <v>129</v>
      </c>
      <c r="H58" s="5">
        <v>514</v>
      </c>
      <c r="I58" s="25">
        <v>221</v>
      </c>
      <c r="J58" s="25">
        <v>357</v>
      </c>
      <c r="K58" s="25">
        <v>696</v>
      </c>
      <c r="L58" s="25">
        <v>883</v>
      </c>
      <c r="M58" s="25">
        <v>0</v>
      </c>
    </row>
    <row r="59" spans="1:13" ht="12.75">
      <c r="A59" s="11">
        <v>44</v>
      </c>
      <c r="B59" t="s">
        <v>281</v>
      </c>
      <c r="C59" s="11" t="s">
        <v>30</v>
      </c>
      <c r="D59" s="25">
        <f t="shared" si="0"/>
        <v>4013</v>
      </c>
      <c r="E59" s="25">
        <v>479</v>
      </c>
      <c r="F59" s="25">
        <v>21</v>
      </c>
      <c r="G59" s="5">
        <v>214</v>
      </c>
      <c r="H59" s="5">
        <v>300</v>
      </c>
      <c r="I59" s="25">
        <v>973</v>
      </c>
      <c r="J59" s="25">
        <v>647</v>
      </c>
      <c r="K59" s="25">
        <v>493</v>
      </c>
      <c r="L59" s="25">
        <v>486</v>
      </c>
      <c r="M59" s="25">
        <v>400</v>
      </c>
    </row>
    <row r="60" spans="1:13" ht="12.75">
      <c r="A60" s="11">
        <v>45</v>
      </c>
      <c r="B60" t="s">
        <v>282</v>
      </c>
      <c r="C60" s="11" t="s">
        <v>48</v>
      </c>
      <c r="D60" s="25">
        <f t="shared" si="0"/>
        <v>3993</v>
      </c>
      <c r="E60" s="25">
        <v>400</v>
      </c>
      <c r="F60" s="25">
        <v>443</v>
      </c>
      <c r="G60" s="5">
        <v>-107</v>
      </c>
      <c r="H60" s="5">
        <v>553</v>
      </c>
      <c r="I60" s="25">
        <v>974</v>
      </c>
      <c r="J60" s="25">
        <v>357</v>
      </c>
      <c r="K60" s="25">
        <v>86</v>
      </c>
      <c r="L60" s="25">
        <v>973</v>
      </c>
      <c r="M60" s="25">
        <v>314</v>
      </c>
    </row>
    <row r="61" spans="1:13" ht="12.75">
      <c r="A61" s="11">
        <v>46</v>
      </c>
      <c r="B61" t="s">
        <v>283</v>
      </c>
      <c r="C61" s="11" t="s">
        <v>30</v>
      </c>
      <c r="D61" s="25">
        <f t="shared" si="0"/>
        <v>3988</v>
      </c>
      <c r="E61" s="25">
        <v>967</v>
      </c>
      <c r="F61" s="25">
        <v>171</v>
      </c>
      <c r="G61" s="5">
        <v>806</v>
      </c>
      <c r="H61" s="5">
        <v>828</v>
      </c>
      <c r="I61" s="25">
        <v>486</v>
      </c>
      <c r="J61" s="25">
        <v>236</v>
      </c>
      <c r="K61" s="25">
        <v>-300</v>
      </c>
      <c r="L61" s="25">
        <v>79</v>
      </c>
      <c r="M61" s="25">
        <v>715</v>
      </c>
    </row>
    <row r="62" spans="1:13" ht="12.75">
      <c r="A62" s="11">
        <v>47</v>
      </c>
      <c r="B62" t="s">
        <v>284</v>
      </c>
      <c r="C62" s="11" t="s">
        <v>96</v>
      </c>
      <c r="D62" s="25">
        <f t="shared" si="0"/>
        <v>3825</v>
      </c>
      <c r="E62" s="25">
        <v>614</v>
      </c>
      <c r="F62" s="25">
        <v>479</v>
      </c>
      <c r="G62" s="5">
        <v>64</v>
      </c>
      <c r="H62" s="5">
        <v>688</v>
      </c>
      <c r="I62" s="25">
        <v>802</v>
      </c>
      <c r="J62" s="25">
        <v>357</v>
      </c>
      <c r="K62" s="25">
        <v>314</v>
      </c>
      <c r="L62" s="25">
        <v>343</v>
      </c>
      <c r="M62" s="25">
        <v>164</v>
      </c>
    </row>
    <row r="63" spans="1:13" ht="12.75">
      <c r="A63" s="11">
        <v>48</v>
      </c>
      <c r="B63" t="s">
        <v>285</v>
      </c>
      <c r="C63" s="11" t="s">
        <v>44</v>
      </c>
      <c r="D63" s="25">
        <f t="shared" si="0"/>
        <v>3813</v>
      </c>
      <c r="E63" s="25">
        <v>450</v>
      </c>
      <c r="F63" s="25">
        <v>57</v>
      </c>
      <c r="G63" s="5">
        <v>-193</v>
      </c>
      <c r="H63" s="5">
        <v>357</v>
      </c>
      <c r="I63" s="25">
        <v>958</v>
      </c>
      <c r="J63" s="25">
        <v>716</v>
      </c>
      <c r="K63" s="25">
        <v>514</v>
      </c>
      <c r="L63" s="25">
        <v>711</v>
      </c>
      <c r="M63" s="25">
        <v>243</v>
      </c>
    </row>
    <row r="64" spans="1:13" ht="12.75">
      <c r="A64" s="11">
        <v>49</v>
      </c>
      <c r="B64" s="18" t="s">
        <v>98</v>
      </c>
      <c r="C64" s="11" t="s">
        <v>90</v>
      </c>
      <c r="D64" s="25">
        <f t="shared" si="0"/>
        <v>3812</v>
      </c>
      <c r="E64" s="25">
        <v>875</v>
      </c>
      <c r="F64" s="25">
        <v>903</v>
      </c>
      <c r="G64" s="5">
        <v>-500</v>
      </c>
      <c r="H64" s="5">
        <v>457</v>
      </c>
      <c r="I64" s="25">
        <v>221</v>
      </c>
      <c r="J64" s="25">
        <v>1000</v>
      </c>
      <c r="K64" s="25">
        <v>136</v>
      </c>
      <c r="L64" s="25">
        <v>200</v>
      </c>
      <c r="M64" s="25">
        <v>520</v>
      </c>
    </row>
    <row r="65" spans="1:13" ht="12.75">
      <c r="A65" s="11">
        <v>50</v>
      </c>
      <c r="B65" t="s">
        <v>199</v>
      </c>
      <c r="C65" s="11" t="s">
        <v>96</v>
      </c>
      <c r="D65" s="25">
        <f t="shared" si="0"/>
        <v>3805</v>
      </c>
      <c r="E65" s="25">
        <v>71</v>
      </c>
      <c r="F65" s="25">
        <v>892</v>
      </c>
      <c r="G65" s="5">
        <v>336</v>
      </c>
      <c r="H65" s="5">
        <v>157</v>
      </c>
      <c r="I65" s="25">
        <v>221</v>
      </c>
      <c r="J65" s="25">
        <v>379</v>
      </c>
      <c r="K65" s="25">
        <v>778</v>
      </c>
      <c r="L65" s="25">
        <v>79</v>
      </c>
      <c r="M65" s="25">
        <v>892</v>
      </c>
    </row>
    <row r="66" spans="1:13" ht="12.75">
      <c r="A66" s="11">
        <v>51</v>
      </c>
      <c r="B66" s="26" t="s">
        <v>286</v>
      </c>
      <c r="C66" s="11" t="s">
        <v>203</v>
      </c>
      <c r="D66" s="25">
        <f t="shared" si="0"/>
        <v>3760</v>
      </c>
      <c r="E66" s="25">
        <v>100</v>
      </c>
      <c r="F66" s="25">
        <v>393</v>
      </c>
      <c r="G66" s="5">
        <v>-21</v>
      </c>
      <c r="H66" s="5">
        <v>257</v>
      </c>
      <c r="I66" s="25">
        <v>822</v>
      </c>
      <c r="J66" s="25">
        <v>143</v>
      </c>
      <c r="K66" s="25">
        <v>710</v>
      </c>
      <c r="L66" s="25">
        <v>885</v>
      </c>
      <c r="M66" s="25">
        <v>471</v>
      </c>
    </row>
    <row r="67" spans="1:13" ht="12.75">
      <c r="A67" s="11">
        <v>52</v>
      </c>
      <c r="B67" t="s">
        <v>219</v>
      </c>
      <c r="C67" s="11" t="s">
        <v>50</v>
      </c>
      <c r="D67" s="25">
        <f t="shared" si="0"/>
        <v>3734</v>
      </c>
      <c r="E67" s="25">
        <v>314</v>
      </c>
      <c r="F67" s="25">
        <v>936</v>
      </c>
      <c r="G67" s="5">
        <v>50</v>
      </c>
      <c r="H67" s="5">
        <v>842</v>
      </c>
      <c r="I67" s="25">
        <v>221</v>
      </c>
      <c r="J67" s="25">
        <v>414</v>
      </c>
      <c r="K67" s="25">
        <v>414</v>
      </c>
      <c r="L67" s="25">
        <v>443</v>
      </c>
      <c r="M67" s="25">
        <v>100</v>
      </c>
    </row>
    <row r="68" spans="1:13" ht="12.75">
      <c r="A68" s="11">
        <v>53</v>
      </c>
      <c r="B68" t="s">
        <v>287</v>
      </c>
      <c r="C68" s="11" t="s">
        <v>96</v>
      </c>
      <c r="D68" s="25">
        <f t="shared" si="0"/>
        <v>3730</v>
      </c>
      <c r="E68" s="25">
        <v>7</v>
      </c>
      <c r="F68" s="25">
        <v>940</v>
      </c>
      <c r="G68" s="5">
        <v>-93</v>
      </c>
      <c r="H68" s="5">
        <v>810</v>
      </c>
      <c r="I68" s="25">
        <v>221</v>
      </c>
      <c r="J68" s="25">
        <v>86</v>
      </c>
      <c r="K68" s="25">
        <v>436</v>
      </c>
      <c r="L68" s="25">
        <v>386</v>
      </c>
      <c r="M68" s="25">
        <v>937</v>
      </c>
    </row>
    <row r="69" spans="1:13" ht="12.75">
      <c r="A69" s="11">
        <v>54</v>
      </c>
      <c r="B69" t="s">
        <v>232</v>
      </c>
      <c r="C69" s="11" t="s">
        <v>42</v>
      </c>
      <c r="D69" s="25">
        <f t="shared" si="0"/>
        <v>3565</v>
      </c>
      <c r="E69" s="25">
        <v>563</v>
      </c>
      <c r="F69" s="25">
        <v>93</v>
      </c>
      <c r="G69" s="5">
        <v>100</v>
      </c>
      <c r="H69" s="5">
        <v>143</v>
      </c>
      <c r="I69" s="25">
        <v>935</v>
      </c>
      <c r="J69" s="25">
        <v>157</v>
      </c>
      <c r="K69" s="25">
        <v>543</v>
      </c>
      <c r="L69" s="25">
        <v>400</v>
      </c>
      <c r="M69" s="25">
        <v>631</v>
      </c>
    </row>
    <row r="70" spans="1:13" ht="12.75">
      <c r="A70" s="11">
        <v>55</v>
      </c>
      <c r="B70" t="s">
        <v>209</v>
      </c>
      <c r="C70" s="11" t="s">
        <v>28</v>
      </c>
      <c r="D70" s="25">
        <f t="shared" si="0"/>
        <v>3507</v>
      </c>
      <c r="E70" s="25">
        <v>830</v>
      </c>
      <c r="F70" s="25">
        <v>114</v>
      </c>
      <c r="G70" s="5">
        <v>974</v>
      </c>
      <c r="H70" s="5">
        <v>71</v>
      </c>
      <c r="I70" s="25">
        <v>630</v>
      </c>
      <c r="J70" s="25">
        <v>71</v>
      </c>
      <c r="K70" s="25">
        <v>214</v>
      </c>
      <c r="L70" s="25">
        <v>79</v>
      </c>
      <c r="M70" s="25">
        <v>524</v>
      </c>
    </row>
    <row r="71" spans="1:13" ht="12.75">
      <c r="A71" s="11">
        <v>56</v>
      </c>
      <c r="B71" t="s">
        <v>66</v>
      </c>
      <c r="C71" s="11" t="s">
        <v>42</v>
      </c>
      <c r="D71" s="25">
        <f t="shared" si="0"/>
        <v>3504</v>
      </c>
      <c r="E71" s="25">
        <v>479</v>
      </c>
      <c r="F71" s="25">
        <v>623</v>
      </c>
      <c r="G71" s="5">
        <v>443</v>
      </c>
      <c r="H71" s="5">
        <v>500</v>
      </c>
      <c r="I71" s="25">
        <v>221</v>
      </c>
      <c r="J71" s="25">
        <v>523</v>
      </c>
      <c r="K71" s="25">
        <v>286</v>
      </c>
      <c r="L71" s="25">
        <v>229</v>
      </c>
      <c r="M71" s="25">
        <v>200</v>
      </c>
    </row>
    <row r="72" spans="1:13" ht="12.75">
      <c r="A72" s="11">
        <v>57</v>
      </c>
      <c r="B72" t="s">
        <v>288</v>
      </c>
      <c r="C72" s="11" t="s">
        <v>44</v>
      </c>
      <c r="D72" s="25">
        <f t="shared" si="0"/>
        <v>3423</v>
      </c>
      <c r="E72" s="25">
        <v>193</v>
      </c>
      <c r="F72" s="25">
        <v>206</v>
      </c>
      <c r="G72" s="5">
        <v>-64</v>
      </c>
      <c r="H72" s="5">
        <v>908</v>
      </c>
      <c r="I72" s="25">
        <v>793</v>
      </c>
      <c r="J72" s="25">
        <v>286</v>
      </c>
      <c r="K72" s="25">
        <v>909</v>
      </c>
      <c r="L72" s="25">
        <v>171</v>
      </c>
      <c r="M72" s="25">
        <v>21</v>
      </c>
    </row>
    <row r="73" spans="1:13" ht="12.75">
      <c r="A73" s="11">
        <v>58</v>
      </c>
      <c r="B73" t="s">
        <v>289</v>
      </c>
      <c r="C73" s="11" t="s">
        <v>33</v>
      </c>
      <c r="D73" s="25">
        <f t="shared" si="0"/>
        <v>3418</v>
      </c>
      <c r="E73" s="25">
        <v>414</v>
      </c>
      <c r="F73" s="25">
        <v>43</v>
      </c>
      <c r="G73" s="5">
        <v>-750</v>
      </c>
      <c r="H73" s="5">
        <v>568</v>
      </c>
      <c r="I73" s="25">
        <v>221</v>
      </c>
      <c r="J73" s="25">
        <v>685</v>
      </c>
      <c r="K73" s="25">
        <v>701</v>
      </c>
      <c r="L73" s="25">
        <v>565</v>
      </c>
      <c r="M73" s="25">
        <v>971</v>
      </c>
    </row>
    <row r="74" spans="1:13" ht="12.75">
      <c r="A74" s="11">
        <v>59</v>
      </c>
      <c r="B74" t="s">
        <v>290</v>
      </c>
      <c r="C74" s="11" t="s">
        <v>30</v>
      </c>
      <c r="D74" s="25">
        <f t="shared" si="0"/>
        <v>3414</v>
      </c>
      <c r="E74" s="25">
        <v>179</v>
      </c>
      <c r="F74" s="25">
        <v>364</v>
      </c>
      <c r="G74" s="5">
        <v>336</v>
      </c>
      <c r="H74" s="5">
        <v>785</v>
      </c>
      <c r="I74" s="25">
        <v>443</v>
      </c>
      <c r="J74" s="25">
        <v>393</v>
      </c>
      <c r="K74" s="25">
        <v>157</v>
      </c>
      <c r="L74" s="25">
        <v>271</v>
      </c>
      <c r="M74" s="25">
        <v>486</v>
      </c>
    </row>
    <row r="75" spans="1:13" ht="12.75">
      <c r="A75" s="11">
        <v>60</v>
      </c>
      <c r="B75" t="s">
        <v>291</v>
      </c>
      <c r="C75" s="11" t="s">
        <v>38</v>
      </c>
      <c r="D75" s="25">
        <f t="shared" si="0"/>
        <v>3388</v>
      </c>
      <c r="E75" s="25">
        <v>257</v>
      </c>
      <c r="F75" s="25">
        <v>250</v>
      </c>
      <c r="G75" s="5">
        <v>114</v>
      </c>
      <c r="H75" s="5">
        <v>414</v>
      </c>
      <c r="I75" s="25">
        <v>221</v>
      </c>
      <c r="J75" s="25">
        <v>579</v>
      </c>
      <c r="K75" s="25">
        <v>393</v>
      </c>
      <c r="L75" s="25">
        <v>974</v>
      </c>
      <c r="M75" s="25">
        <v>186</v>
      </c>
    </row>
    <row r="76" spans="1:13" ht="12.75">
      <c r="A76" s="11">
        <v>61</v>
      </c>
      <c r="B76" t="s">
        <v>132</v>
      </c>
      <c r="C76" s="11" t="s">
        <v>44</v>
      </c>
      <c r="D76" s="25">
        <f t="shared" si="0"/>
        <v>3300</v>
      </c>
      <c r="E76" s="25">
        <v>952</v>
      </c>
      <c r="F76" s="25">
        <v>1000</v>
      </c>
      <c r="G76" s="5">
        <v>-79</v>
      </c>
      <c r="H76" s="5">
        <v>214</v>
      </c>
      <c r="I76" s="25">
        <v>802</v>
      </c>
      <c r="J76" s="25">
        <v>561</v>
      </c>
      <c r="K76" s="25">
        <v>-400</v>
      </c>
      <c r="L76" s="25">
        <v>186</v>
      </c>
      <c r="M76" s="25">
        <v>64</v>
      </c>
    </row>
    <row r="77" spans="1:13" ht="12.75">
      <c r="A77" s="11">
        <v>62</v>
      </c>
      <c r="B77" t="s">
        <v>136</v>
      </c>
      <c r="C77" s="11" t="s">
        <v>124</v>
      </c>
      <c r="D77" s="25">
        <f t="shared" si="0"/>
        <v>3180</v>
      </c>
      <c r="E77" s="25">
        <v>286</v>
      </c>
      <c r="F77" s="25">
        <v>250</v>
      </c>
      <c r="G77" s="5">
        <v>429</v>
      </c>
      <c r="H77" s="5">
        <v>371</v>
      </c>
      <c r="I77" s="25">
        <v>221</v>
      </c>
      <c r="J77" s="25">
        <v>0</v>
      </c>
      <c r="K77" s="25">
        <v>514</v>
      </c>
      <c r="L77" s="25">
        <v>980</v>
      </c>
      <c r="M77" s="25">
        <v>129</v>
      </c>
    </row>
    <row r="78" spans="1:13" ht="12.75">
      <c r="A78" s="11">
        <v>63</v>
      </c>
      <c r="B78" t="s">
        <v>94</v>
      </c>
      <c r="C78" s="11" t="s">
        <v>87</v>
      </c>
      <c r="D78" s="25">
        <f t="shared" si="0"/>
        <v>3000</v>
      </c>
      <c r="E78" s="25">
        <v>157</v>
      </c>
      <c r="F78" s="25">
        <v>514</v>
      </c>
      <c r="G78" s="5">
        <v>-50</v>
      </c>
      <c r="H78" s="5">
        <v>600</v>
      </c>
      <c r="I78" s="25">
        <v>221</v>
      </c>
      <c r="J78" s="25">
        <v>114</v>
      </c>
      <c r="K78" s="25">
        <v>514</v>
      </c>
      <c r="L78" s="25">
        <v>844</v>
      </c>
      <c r="M78" s="25">
        <v>86</v>
      </c>
    </row>
    <row r="79" spans="1:13" ht="12.75">
      <c r="A79" s="11">
        <v>64</v>
      </c>
      <c r="B79" t="s">
        <v>292</v>
      </c>
      <c r="C79" s="11" t="s">
        <v>201</v>
      </c>
      <c r="D79" s="25">
        <f t="shared" si="0"/>
        <v>2987</v>
      </c>
      <c r="E79" s="25">
        <v>229</v>
      </c>
      <c r="F79" s="25">
        <v>343</v>
      </c>
      <c r="G79" s="5">
        <v>71</v>
      </c>
      <c r="H79" s="5">
        <v>29</v>
      </c>
      <c r="I79" s="25">
        <v>221</v>
      </c>
      <c r="J79" s="25">
        <v>322</v>
      </c>
      <c r="K79" s="25">
        <v>300</v>
      </c>
      <c r="L79" s="25">
        <v>947</v>
      </c>
      <c r="M79" s="25">
        <v>525</v>
      </c>
    </row>
    <row r="80" spans="1:13" ht="12.75">
      <c r="A80" s="11">
        <v>65</v>
      </c>
      <c r="B80" t="s">
        <v>181</v>
      </c>
      <c r="C80" s="11" t="s">
        <v>35</v>
      </c>
      <c r="D80" s="25">
        <f t="shared" si="0"/>
        <v>2965</v>
      </c>
      <c r="E80" s="25">
        <v>300</v>
      </c>
      <c r="F80" s="25">
        <v>129</v>
      </c>
      <c r="G80" s="5">
        <v>386</v>
      </c>
      <c r="H80" s="5">
        <v>100</v>
      </c>
      <c r="I80" s="25">
        <v>221</v>
      </c>
      <c r="J80" s="25">
        <v>601</v>
      </c>
      <c r="K80" s="25">
        <v>464</v>
      </c>
      <c r="L80" s="25">
        <v>157</v>
      </c>
      <c r="M80" s="25">
        <v>607</v>
      </c>
    </row>
    <row r="81" spans="1:13" ht="12.75">
      <c r="A81" s="11">
        <v>66</v>
      </c>
      <c r="B81" t="s">
        <v>293</v>
      </c>
      <c r="C81" s="11" t="s">
        <v>48</v>
      </c>
      <c r="D81" s="25">
        <f t="shared" si="0"/>
        <v>2793</v>
      </c>
      <c r="E81" s="25">
        <v>0</v>
      </c>
      <c r="F81" s="25">
        <v>214</v>
      </c>
      <c r="G81" s="5">
        <v>279</v>
      </c>
      <c r="H81" s="5">
        <v>545</v>
      </c>
      <c r="I81" s="25">
        <v>221</v>
      </c>
      <c r="J81" s="25">
        <v>471</v>
      </c>
      <c r="K81" s="25">
        <v>464</v>
      </c>
      <c r="L81" s="25">
        <v>79</v>
      </c>
      <c r="M81" s="25">
        <v>520</v>
      </c>
    </row>
    <row r="82" spans="1:13" ht="12.75">
      <c r="A82" s="11">
        <v>67</v>
      </c>
      <c r="B82" t="s">
        <v>294</v>
      </c>
      <c r="C82" s="11" t="s">
        <v>52</v>
      </c>
      <c r="D82" s="25">
        <f t="shared" si="0"/>
        <v>1878</v>
      </c>
      <c r="E82" s="25">
        <v>0</v>
      </c>
      <c r="F82" s="25">
        <v>150</v>
      </c>
      <c r="G82" s="5">
        <v>856</v>
      </c>
      <c r="H82" s="5">
        <v>229</v>
      </c>
      <c r="I82" s="25">
        <v>221</v>
      </c>
      <c r="J82" s="25">
        <v>0</v>
      </c>
      <c r="K82" s="25">
        <v>136</v>
      </c>
      <c r="L82" s="25">
        <v>143</v>
      </c>
      <c r="M82" s="25">
        <v>143</v>
      </c>
    </row>
    <row r="83" spans="1:13" ht="12.75">
      <c r="A83" s="11">
        <v>68</v>
      </c>
      <c r="B83" t="s">
        <v>295</v>
      </c>
      <c r="C83" s="11" t="s">
        <v>90</v>
      </c>
      <c r="D83" s="25">
        <f t="shared" si="0"/>
        <v>1666</v>
      </c>
      <c r="E83" s="25">
        <v>171</v>
      </c>
      <c r="F83" s="25">
        <v>229</v>
      </c>
      <c r="G83" s="5">
        <v>-164</v>
      </c>
      <c r="H83" s="5">
        <v>86</v>
      </c>
      <c r="I83" s="25">
        <v>514</v>
      </c>
      <c r="J83" s="25">
        <v>573</v>
      </c>
      <c r="K83" s="25">
        <v>171</v>
      </c>
      <c r="L83" s="25">
        <v>79</v>
      </c>
      <c r="M83" s="25">
        <v>7</v>
      </c>
    </row>
    <row r="84" spans="1:13" ht="12.75">
      <c r="A84" s="11">
        <v>69</v>
      </c>
      <c r="B84" t="s">
        <v>296</v>
      </c>
      <c r="C84" s="11" t="s">
        <v>266</v>
      </c>
      <c r="D84" s="25">
        <f t="shared" si="0"/>
        <v>507</v>
      </c>
      <c r="E84" s="25">
        <v>14</v>
      </c>
      <c r="F84" s="25">
        <v>0</v>
      </c>
      <c r="G84" s="5">
        <v>121</v>
      </c>
      <c r="H84" s="5">
        <v>43</v>
      </c>
      <c r="I84" s="25">
        <v>221</v>
      </c>
      <c r="J84" s="25">
        <v>0</v>
      </c>
      <c r="K84" s="25">
        <v>29</v>
      </c>
      <c r="L84" s="25">
        <v>79</v>
      </c>
      <c r="M84" s="25">
        <v>0</v>
      </c>
    </row>
    <row r="85" spans="1:13" ht="12.75">
      <c r="A85" s="11">
        <v>70</v>
      </c>
      <c r="B85" t="s">
        <v>69</v>
      </c>
      <c r="C85" s="11" t="s">
        <v>46</v>
      </c>
      <c r="D85" s="25">
        <f t="shared" si="0"/>
        <v>-157</v>
      </c>
      <c r="E85" s="25">
        <v>343</v>
      </c>
      <c r="F85" s="25">
        <v>-500</v>
      </c>
      <c r="G85" s="5">
        <v>0</v>
      </c>
      <c r="H85" s="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</row>
  </sheetData>
  <sheetProtection selectLockedCells="1" selectUnlockedCells="1"/>
  <printOptions/>
  <pageMargins left="0.7479166666666667" right="0.7479166666666667" top="0.7" bottom="0.3902777777777778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3"/>
  <sheetViews>
    <sheetView workbookViewId="0" topLeftCell="A1">
      <selection activeCell="G109" sqref="G109"/>
    </sheetView>
  </sheetViews>
  <sheetFormatPr defaultColWidth="9.140625" defaultRowHeight="12.75"/>
  <cols>
    <col min="1" max="1" width="6.7109375" style="0" customWidth="1"/>
    <col min="2" max="2" width="28.7109375" style="0" customWidth="1"/>
    <col min="3" max="3" width="5.421875" style="0" customWidth="1"/>
    <col min="4" max="4" width="7.421875" style="25" customWidth="1"/>
    <col min="5" max="5" width="9.7109375" style="0" customWidth="1"/>
    <col min="6" max="6" width="10.00390625" style="0" customWidth="1"/>
    <col min="7" max="7" width="7.7109375" style="18" customWidth="1"/>
    <col min="8" max="8" width="9.7109375" style="18" customWidth="1"/>
    <col min="9" max="9" width="9.421875" style="0" customWidth="1"/>
    <col min="10" max="10" width="7.00390625" style="0" customWidth="1"/>
    <col min="11" max="12" width="7.7109375" style="0" customWidth="1"/>
    <col min="13" max="13" width="18.28125" style="0" customWidth="1"/>
  </cols>
  <sheetData>
    <row r="1" ht="21" customHeight="1">
      <c r="A1" s="2" t="s">
        <v>297</v>
      </c>
    </row>
    <row r="2" spans="1:9" ht="12.75" customHeight="1">
      <c r="A2" s="2" t="s">
        <v>298</v>
      </c>
      <c r="F2" s="3" t="s">
        <v>2</v>
      </c>
      <c r="G2" t="s">
        <v>299</v>
      </c>
      <c r="H2" t="s">
        <v>3</v>
      </c>
      <c r="I2" t="s">
        <v>52</v>
      </c>
    </row>
    <row r="3" spans="6:9" ht="12.75">
      <c r="F3" s="3" t="s">
        <v>5</v>
      </c>
      <c r="G3" t="s">
        <v>300</v>
      </c>
      <c r="H3" t="s">
        <v>6</v>
      </c>
      <c r="I3" t="s">
        <v>52</v>
      </c>
    </row>
    <row r="4" spans="1:9" ht="12.75">
      <c r="A4" t="s">
        <v>188</v>
      </c>
      <c r="C4" s="11">
        <v>98</v>
      </c>
      <c r="D4" s="4" t="s">
        <v>9</v>
      </c>
      <c r="F4" s="3" t="s">
        <v>10</v>
      </c>
      <c r="G4" t="s">
        <v>301</v>
      </c>
      <c r="H4" t="s">
        <v>252</v>
      </c>
      <c r="I4" t="s">
        <v>159</v>
      </c>
    </row>
    <row r="5" spans="3:9" ht="12.75">
      <c r="C5" s="4">
        <v>11</v>
      </c>
      <c r="D5" s="4" t="s">
        <v>12</v>
      </c>
      <c r="F5" s="3" t="s">
        <v>13</v>
      </c>
      <c r="G5" t="s">
        <v>302</v>
      </c>
      <c r="H5" t="s">
        <v>83</v>
      </c>
      <c r="I5" t="s">
        <v>4</v>
      </c>
    </row>
    <row r="6" spans="2:9" ht="12.75">
      <c r="B6" s="18"/>
      <c r="C6" s="11">
        <v>8</v>
      </c>
      <c r="D6" s="5" t="s">
        <v>15</v>
      </c>
      <c r="F6" s="3" t="s">
        <v>82</v>
      </c>
      <c r="G6" t="s">
        <v>303</v>
      </c>
      <c r="H6" t="s">
        <v>121</v>
      </c>
      <c r="I6" t="s">
        <v>52</v>
      </c>
    </row>
    <row r="7" spans="3:9" ht="12.75">
      <c r="C7" s="4">
        <f>F38</f>
        <v>23</v>
      </c>
      <c r="D7" s="25" t="s">
        <v>16</v>
      </c>
      <c r="F7" s="3" t="s">
        <v>120</v>
      </c>
      <c r="G7" t="s">
        <v>304</v>
      </c>
      <c r="H7" t="s">
        <v>260</v>
      </c>
      <c r="I7" t="s">
        <v>52</v>
      </c>
    </row>
    <row r="8" spans="6:9" ht="12.75">
      <c r="F8" s="3" t="s">
        <v>257</v>
      </c>
      <c r="G8" t="s">
        <v>305</v>
      </c>
      <c r="H8" t="s">
        <v>306</v>
      </c>
      <c r="I8" t="s">
        <v>307</v>
      </c>
    </row>
    <row r="9" spans="6:9" ht="12.75">
      <c r="F9" s="3" t="s">
        <v>308</v>
      </c>
      <c r="G9" t="s">
        <v>309</v>
      </c>
      <c r="H9" t="s">
        <v>310</v>
      </c>
      <c r="I9" t="s">
        <v>52</v>
      </c>
    </row>
    <row r="10" spans="6:9" ht="12.75">
      <c r="F10" s="3" t="s">
        <v>311</v>
      </c>
      <c r="G10" s="32" t="s">
        <v>312</v>
      </c>
      <c r="H10" s="32" t="s">
        <v>313</v>
      </c>
      <c r="I10" t="s">
        <v>52</v>
      </c>
    </row>
    <row r="11" spans="9:12" ht="12.75">
      <c r="I11" s="11"/>
      <c r="J11" s="11"/>
      <c r="K11" s="11"/>
      <c r="L11" s="11"/>
    </row>
    <row r="12" spans="9:12" ht="12.75">
      <c r="I12" s="11"/>
      <c r="J12" s="11"/>
      <c r="K12" s="11"/>
      <c r="L12" s="11"/>
    </row>
    <row r="13" spans="9:12" ht="12.75">
      <c r="I13" s="11"/>
      <c r="J13" s="11"/>
      <c r="K13" s="11"/>
      <c r="L13" s="11"/>
    </row>
    <row r="14" spans="9:12" ht="12.75">
      <c r="I14" s="11"/>
      <c r="J14" s="11"/>
      <c r="K14" s="11"/>
      <c r="L14" s="11"/>
    </row>
    <row r="15" spans="1:12" ht="12.75">
      <c r="A15" s="2" t="s">
        <v>17</v>
      </c>
      <c r="B15" s="2" t="s">
        <v>18</v>
      </c>
      <c r="C15" s="6" t="s">
        <v>19</v>
      </c>
      <c r="D15" s="6" t="s">
        <v>20</v>
      </c>
      <c r="F15" s="7" t="s">
        <v>21</v>
      </c>
      <c r="G15" s="6" t="s">
        <v>19</v>
      </c>
      <c r="H15" s="6" t="s">
        <v>22</v>
      </c>
      <c r="I15" s="6" t="s">
        <v>23</v>
      </c>
      <c r="J15" s="8" t="s">
        <v>24</v>
      </c>
      <c r="K15" s="25"/>
      <c r="L15" s="25"/>
    </row>
    <row r="16" spans="1:12" ht="12.75">
      <c r="A16" s="9">
        <v>1</v>
      </c>
      <c r="B16" s="10" t="s">
        <v>314</v>
      </c>
      <c r="C16" s="9" t="s">
        <v>26</v>
      </c>
      <c r="D16" s="25">
        <v>9533</v>
      </c>
      <c r="F16" s="11">
        <v>1</v>
      </c>
      <c r="G16" s="11" t="s">
        <v>48</v>
      </c>
      <c r="H16" s="12">
        <f aca="true" t="shared" si="0" ref="H16:H38">J16/I16/$C$5</f>
        <v>748.2727272727273</v>
      </c>
      <c r="I16" s="11">
        <f aca="true" t="shared" si="1" ref="I16:I38">COUNTIF($C$16:$D$133,G16)</f>
        <v>1</v>
      </c>
      <c r="J16" s="3">
        <f aca="true" t="shared" si="2" ref="J16:J38">SUMIF($C$16:$D$133,G16,$D$16:$D$133)</f>
        <v>8231</v>
      </c>
      <c r="K16" s="25"/>
      <c r="L16" s="25"/>
    </row>
    <row r="17" spans="1:12" ht="12.75">
      <c r="A17" s="13">
        <v>2</v>
      </c>
      <c r="B17" s="14" t="s">
        <v>129</v>
      </c>
      <c r="C17" s="13" t="s">
        <v>31</v>
      </c>
      <c r="D17" s="25">
        <v>9278</v>
      </c>
      <c r="F17" s="11">
        <v>2</v>
      </c>
      <c r="G17" s="15" t="s">
        <v>26</v>
      </c>
      <c r="H17" s="12">
        <f t="shared" si="0"/>
        <v>662.2142857142858</v>
      </c>
      <c r="I17" s="11">
        <f t="shared" si="1"/>
        <v>14</v>
      </c>
      <c r="J17" s="3">
        <f t="shared" si="2"/>
        <v>101981</v>
      </c>
      <c r="K17" s="25"/>
      <c r="L17" s="25"/>
    </row>
    <row r="18" spans="1:12" ht="12.75">
      <c r="A18" s="16">
        <v>3</v>
      </c>
      <c r="B18" s="17" t="s">
        <v>315</v>
      </c>
      <c r="C18" s="16" t="s">
        <v>26</v>
      </c>
      <c r="D18" s="25">
        <v>8879</v>
      </c>
      <c r="F18" s="11">
        <v>3</v>
      </c>
      <c r="G18" s="11" t="s">
        <v>44</v>
      </c>
      <c r="H18" s="12">
        <f t="shared" si="0"/>
        <v>636.8787878787879</v>
      </c>
      <c r="I18" s="11">
        <f t="shared" si="1"/>
        <v>3</v>
      </c>
      <c r="J18" s="3">
        <f t="shared" si="2"/>
        <v>21017</v>
      </c>
      <c r="K18" s="25"/>
      <c r="L18" s="25"/>
    </row>
    <row r="19" spans="1:12" ht="12.75">
      <c r="A19" s="11">
        <v>4</v>
      </c>
      <c r="B19" s="18" t="s">
        <v>240</v>
      </c>
      <c r="C19" s="11" t="s">
        <v>39</v>
      </c>
      <c r="D19" s="25">
        <v>8610</v>
      </c>
      <c r="F19" s="11">
        <v>4</v>
      </c>
      <c r="G19" s="15" t="s">
        <v>90</v>
      </c>
      <c r="H19" s="12">
        <f t="shared" si="0"/>
        <v>581.6060606060606</v>
      </c>
      <c r="I19" s="11">
        <f t="shared" si="1"/>
        <v>3</v>
      </c>
      <c r="J19" s="3">
        <f t="shared" si="2"/>
        <v>19193</v>
      </c>
      <c r="K19" s="25"/>
      <c r="L19" s="25"/>
    </row>
    <row r="20" spans="1:12" ht="12.75">
      <c r="A20" s="11">
        <v>5</v>
      </c>
      <c r="B20" s="18" t="s">
        <v>263</v>
      </c>
      <c r="C20" s="11" t="s">
        <v>33</v>
      </c>
      <c r="D20" s="25">
        <v>8442</v>
      </c>
      <c r="F20" s="11">
        <v>5</v>
      </c>
      <c r="G20" s="11" t="s">
        <v>31</v>
      </c>
      <c r="H20" s="12">
        <f t="shared" si="0"/>
        <v>574.1233766233767</v>
      </c>
      <c r="I20" s="11">
        <f t="shared" si="1"/>
        <v>14</v>
      </c>
      <c r="J20" s="3">
        <f t="shared" si="2"/>
        <v>88415</v>
      </c>
      <c r="K20" s="25"/>
      <c r="L20" s="25"/>
    </row>
    <row r="21" spans="1:12" ht="12.75">
      <c r="A21" s="11">
        <v>6</v>
      </c>
      <c r="B21" s="18" t="s">
        <v>98</v>
      </c>
      <c r="C21" s="11" t="s">
        <v>90</v>
      </c>
      <c r="D21" s="25">
        <v>8396</v>
      </c>
      <c r="F21" s="11">
        <v>6</v>
      </c>
      <c r="G21" s="15" t="s">
        <v>33</v>
      </c>
      <c r="H21" s="12">
        <f t="shared" si="0"/>
        <v>562.6704545454545</v>
      </c>
      <c r="I21" s="11">
        <f t="shared" si="1"/>
        <v>8</v>
      </c>
      <c r="J21" s="3">
        <f t="shared" si="2"/>
        <v>49515</v>
      </c>
      <c r="K21" s="25"/>
      <c r="L21" s="25"/>
    </row>
    <row r="22" spans="1:12" ht="12.75">
      <c r="A22" s="11">
        <v>7</v>
      </c>
      <c r="B22" s="18" t="s">
        <v>85</v>
      </c>
      <c r="C22" s="11" t="s">
        <v>26</v>
      </c>
      <c r="D22" s="25">
        <v>8390</v>
      </c>
      <c r="F22" s="11">
        <v>7</v>
      </c>
      <c r="G22" s="11" t="s">
        <v>28</v>
      </c>
      <c r="H22" s="12">
        <f t="shared" si="0"/>
        <v>553.8909090909091</v>
      </c>
      <c r="I22" s="11">
        <f t="shared" si="1"/>
        <v>5</v>
      </c>
      <c r="J22" s="3">
        <f t="shared" si="2"/>
        <v>30464</v>
      </c>
      <c r="K22" s="25"/>
      <c r="L22" s="25"/>
    </row>
    <row r="23" spans="1:12" ht="12.75">
      <c r="A23" s="11">
        <v>8</v>
      </c>
      <c r="B23" s="18" t="s">
        <v>200</v>
      </c>
      <c r="C23" s="11" t="s">
        <v>31</v>
      </c>
      <c r="D23" s="25">
        <v>8385</v>
      </c>
      <c r="F23" s="11">
        <v>8</v>
      </c>
      <c r="G23" s="15" t="s">
        <v>52</v>
      </c>
      <c r="H23" s="12">
        <f t="shared" si="0"/>
        <v>516.8181818181819</v>
      </c>
      <c r="I23" s="11">
        <f t="shared" si="1"/>
        <v>3</v>
      </c>
      <c r="J23" s="3">
        <f t="shared" si="2"/>
        <v>17055</v>
      </c>
      <c r="K23" s="25"/>
      <c r="L23" s="25"/>
    </row>
    <row r="24" spans="1:12" ht="12.75">
      <c r="A24" s="11">
        <v>9</v>
      </c>
      <c r="B24" s="18" t="s">
        <v>197</v>
      </c>
      <c r="C24" s="11" t="s">
        <v>26</v>
      </c>
      <c r="D24" s="25">
        <v>8282</v>
      </c>
      <c r="F24" s="11">
        <v>9</v>
      </c>
      <c r="G24" s="15" t="s">
        <v>39</v>
      </c>
      <c r="H24" s="12">
        <f t="shared" si="0"/>
        <v>514.0808080808081</v>
      </c>
      <c r="I24" s="11">
        <f t="shared" si="1"/>
        <v>9</v>
      </c>
      <c r="J24" s="3">
        <f t="shared" si="2"/>
        <v>50894</v>
      </c>
      <c r="K24" s="25"/>
      <c r="L24" s="25"/>
    </row>
    <row r="25" spans="1:12" ht="12.75">
      <c r="A25" s="11">
        <v>10</v>
      </c>
      <c r="B25" s="18" t="s">
        <v>161</v>
      </c>
      <c r="C25" s="11" t="s">
        <v>31</v>
      </c>
      <c r="D25" s="25">
        <v>8276</v>
      </c>
      <c r="F25" s="11">
        <v>10</v>
      </c>
      <c r="G25" s="15" t="s">
        <v>163</v>
      </c>
      <c r="H25" s="12">
        <f t="shared" si="0"/>
        <v>507.8181818181818</v>
      </c>
      <c r="I25" s="11">
        <f t="shared" si="1"/>
        <v>1</v>
      </c>
      <c r="J25" s="3">
        <f t="shared" si="2"/>
        <v>5586</v>
      </c>
      <c r="K25" s="25"/>
      <c r="L25" s="25"/>
    </row>
    <row r="26" spans="1:12" ht="12.75">
      <c r="A26" s="11">
        <v>11</v>
      </c>
      <c r="B26" s="18" t="s">
        <v>94</v>
      </c>
      <c r="C26" s="11" t="s">
        <v>87</v>
      </c>
      <c r="D26" s="25">
        <v>8254</v>
      </c>
      <c r="F26" s="11">
        <v>11</v>
      </c>
      <c r="G26" s="11" t="s">
        <v>46</v>
      </c>
      <c r="H26" s="12">
        <f t="shared" si="0"/>
        <v>500.15909090909093</v>
      </c>
      <c r="I26" s="11">
        <f t="shared" si="1"/>
        <v>4</v>
      </c>
      <c r="J26" s="3">
        <f t="shared" si="2"/>
        <v>22007</v>
      </c>
      <c r="K26" s="25"/>
      <c r="L26" s="25"/>
    </row>
    <row r="27" spans="1:12" ht="12.75">
      <c r="A27" s="11">
        <v>12</v>
      </c>
      <c r="B27" s="18" t="s">
        <v>168</v>
      </c>
      <c r="C27" s="11" t="s">
        <v>48</v>
      </c>
      <c r="D27" s="25">
        <v>8231</v>
      </c>
      <c r="F27" s="11">
        <v>12</v>
      </c>
      <c r="G27" s="11" t="s">
        <v>30</v>
      </c>
      <c r="H27" s="12">
        <f t="shared" si="0"/>
        <v>498.8181818181818</v>
      </c>
      <c r="I27" s="11">
        <f t="shared" si="1"/>
        <v>9</v>
      </c>
      <c r="J27" s="3">
        <f t="shared" si="2"/>
        <v>49383</v>
      </c>
      <c r="K27" s="25"/>
      <c r="L27" s="25"/>
    </row>
    <row r="28" spans="1:12" ht="12.75">
      <c r="A28" s="11">
        <v>13</v>
      </c>
      <c r="B28" s="18" t="s">
        <v>221</v>
      </c>
      <c r="C28" s="11" t="s">
        <v>26</v>
      </c>
      <c r="D28" s="25">
        <v>8180</v>
      </c>
      <c r="F28" s="11">
        <v>13</v>
      </c>
      <c r="G28" s="11" t="s">
        <v>203</v>
      </c>
      <c r="H28" s="12">
        <f t="shared" si="0"/>
        <v>486.97727272727275</v>
      </c>
      <c r="I28" s="11">
        <f t="shared" si="1"/>
        <v>4</v>
      </c>
      <c r="J28" s="3">
        <f t="shared" si="2"/>
        <v>21427</v>
      </c>
      <c r="K28" s="25"/>
      <c r="L28" s="25"/>
    </row>
    <row r="29" spans="1:12" ht="12.75">
      <c r="A29" s="11">
        <v>14</v>
      </c>
      <c r="B29" s="18" t="s">
        <v>316</v>
      </c>
      <c r="C29" s="11" t="s">
        <v>26</v>
      </c>
      <c r="D29" s="25">
        <v>8035</v>
      </c>
      <c r="F29" s="11">
        <v>14</v>
      </c>
      <c r="G29" s="11" t="s">
        <v>38</v>
      </c>
      <c r="H29" s="12">
        <f t="shared" si="0"/>
        <v>465.1818181818182</v>
      </c>
      <c r="I29" s="11">
        <f t="shared" si="1"/>
        <v>1</v>
      </c>
      <c r="J29" s="3">
        <f t="shared" si="2"/>
        <v>5117</v>
      </c>
      <c r="K29" s="25"/>
      <c r="L29" s="25"/>
    </row>
    <row r="30" spans="1:12" ht="12.75">
      <c r="A30" s="11">
        <v>15</v>
      </c>
      <c r="B30" s="18" t="s">
        <v>134</v>
      </c>
      <c r="C30" s="11" t="s">
        <v>44</v>
      </c>
      <c r="D30" s="25">
        <v>7936</v>
      </c>
      <c r="F30" s="11">
        <v>15</v>
      </c>
      <c r="G30" s="11" t="s">
        <v>87</v>
      </c>
      <c r="H30" s="12">
        <f t="shared" si="0"/>
        <v>461.54545454545456</v>
      </c>
      <c r="I30" s="11">
        <f t="shared" si="1"/>
        <v>2</v>
      </c>
      <c r="J30" s="3">
        <f t="shared" si="2"/>
        <v>10154</v>
      </c>
      <c r="K30" s="25"/>
      <c r="L30" s="25"/>
    </row>
    <row r="31" spans="1:12" ht="12.75">
      <c r="A31" s="11">
        <v>16</v>
      </c>
      <c r="B31" s="18" t="s">
        <v>317</v>
      </c>
      <c r="C31" s="11" t="s">
        <v>46</v>
      </c>
      <c r="D31" s="25">
        <v>7826</v>
      </c>
      <c r="F31" s="11">
        <v>16</v>
      </c>
      <c r="G31" s="15" t="s">
        <v>130</v>
      </c>
      <c r="H31" s="12">
        <f t="shared" si="0"/>
        <v>431</v>
      </c>
      <c r="I31" s="11">
        <f t="shared" si="1"/>
        <v>1</v>
      </c>
      <c r="J31" s="3">
        <f t="shared" si="2"/>
        <v>4741</v>
      </c>
      <c r="K31" s="25"/>
      <c r="L31" s="25"/>
    </row>
    <row r="32" spans="1:12" ht="12.75">
      <c r="A32" s="11">
        <v>17</v>
      </c>
      <c r="B32" s="18" t="s">
        <v>36</v>
      </c>
      <c r="C32" s="11" t="s">
        <v>28</v>
      </c>
      <c r="D32" s="25">
        <v>7822</v>
      </c>
      <c r="F32" s="11">
        <v>17</v>
      </c>
      <c r="G32" s="15" t="s">
        <v>42</v>
      </c>
      <c r="H32" s="12">
        <f t="shared" si="0"/>
        <v>414.1363636363636</v>
      </c>
      <c r="I32" s="11">
        <f t="shared" si="1"/>
        <v>4</v>
      </c>
      <c r="J32" s="3">
        <f t="shared" si="2"/>
        <v>18222</v>
      </c>
      <c r="K32" s="25"/>
      <c r="L32" s="25"/>
    </row>
    <row r="33" spans="1:12" ht="12.75">
      <c r="A33" s="11">
        <v>18</v>
      </c>
      <c r="B33" s="18" t="s">
        <v>318</v>
      </c>
      <c r="C33" s="11" t="s">
        <v>203</v>
      </c>
      <c r="D33" s="25">
        <v>7778</v>
      </c>
      <c r="F33" s="11">
        <v>18</v>
      </c>
      <c r="G33" s="11" t="s">
        <v>124</v>
      </c>
      <c r="H33" s="12">
        <f t="shared" si="0"/>
        <v>396.90909090909093</v>
      </c>
      <c r="I33" s="11">
        <f t="shared" si="1"/>
        <v>1</v>
      </c>
      <c r="J33" s="3">
        <f t="shared" si="2"/>
        <v>4366</v>
      </c>
      <c r="K33" s="25"/>
      <c r="L33" s="25"/>
    </row>
    <row r="34" spans="1:12" ht="12.75">
      <c r="A34" s="11">
        <v>19</v>
      </c>
      <c r="B34" s="18" t="s">
        <v>29</v>
      </c>
      <c r="C34" s="11" t="s">
        <v>30</v>
      </c>
      <c r="D34" s="25">
        <v>7718</v>
      </c>
      <c r="F34" s="11">
        <v>19</v>
      </c>
      <c r="G34" s="11" t="s">
        <v>96</v>
      </c>
      <c r="H34" s="12">
        <f t="shared" si="0"/>
        <v>391.5844155844156</v>
      </c>
      <c r="I34" s="11">
        <f t="shared" si="1"/>
        <v>7</v>
      </c>
      <c r="J34" s="3">
        <f t="shared" si="2"/>
        <v>30152</v>
      </c>
      <c r="K34" s="25"/>
      <c r="L34" s="25"/>
    </row>
    <row r="35" spans="1:12" ht="12.75">
      <c r="A35" s="11">
        <v>20</v>
      </c>
      <c r="B35" s="18" t="s">
        <v>285</v>
      </c>
      <c r="C35" s="11" t="s">
        <v>44</v>
      </c>
      <c r="D35" s="25">
        <v>7698</v>
      </c>
      <c r="F35" s="11">
        <v>20</v>
      </c>
      <c r="G35" s="11" t="s">
        <v>201</v>
      </c>
      <c r="H35" s="12">
        <f t="shared" si="0"/>
        <v>389.3636363636364</v>
      </c>
      <c r="I35" s="11">
        <f t="shared" si="1"/>
        <v>1</v>
      </c>
      <c r="J35" s="3">
        <f t="shared" si="2"/>
        <v>4283</v>
      </c>
      <c r="K35" s="25"/>
      <c r="L35" s="25"/>
    </row>
    <row r="36" spans="1:12" ht="12.75">
      <c r="A36" s="11">
        <v>21</v>
      </c>
      <c r="B36" s="18" t="s">
        <v>32</v>
      </c>
      <c r="C36" s="11" t="s">
        <v>26</v>
      </c>
      <c r="D36" s="25">
        <v>7653</v>
      </c>
      <c r="F36" s="11">
        <v>21</v>
      </c>
      <c r="G36" s="11" t="s">
        <v>319</v>
      </c>
      <c r="H36" s="12">
        <f t="shared" si="0"/>
        <v>316.27272727272725</v>
      </c>
      <c r="I36" s="11">
        <f t="shared" si="1"/>
        <v>1</v>
      </c>
      <c r="J36" s="3">
        <f t="shared" si="2"/>
        <v>3479</v>
      </c>
      <c r="K36" s="25"/>
      <c r="L36" s="25"/>
    </row>
    <row r="37" spans="1:12" ht="12.75">
      <c r="A37" s="11">
        <v>22</v>
      </c>
      <c r="B37" s="18" t="s">
        <v>320</v>
      </c>
      <c r="C37" s="11" t="s">
        <v>26</v>
      </c>
      <c r="D37" s="25">
        <v>7247</v>
      </c>
      <c r="F37" s="11">
        <v>22</v>
      </c>
      <c r="G37" s="11" t="s">
        <v>321</v>
      </c>
      <c r="H37" s="12">
        <f t="shared" si="0"/>
        <v>291.1818181818182</v>
      </c>
      <c r="I37" s="11">
        <f t="shared" si="1"/>
        <v>1</v>
      </c>
      <c r="J37" s="3">
        <f t="shared" si="2"/>
        <v>3203</v>
      </c>
      <c r="K37" s="25"/>
      <c r="L37" s="25"/>
    </row>
    <row r="38" spans="1:12" ht="12.75">
      <c r="A38" s="11">
        <v>23</v>
      </c>
      <c r="B38" s="18" t="s">
        <v>127</v>
      </c>
      <c r="C38" s="11" t="s">
        <v>31</v>
      </c>
      <c r="D38" s="25">
        <v>7226</v>
      </c>
      <c r="F38" s="11">
        <v>23</v>
      </c>
      <c r="G38" s="11" t="s">
        <v>50</v>
      </c>
      <c r="H38" s="12">
        <f t="shared" si="0"/>
        <v>248.27272727272728</v>
      </c>
      <c r="I38" s="11">
        <f t="shared" si="1"/>
        <v>1</v>
      </c>
      <c r="J38" s="3">
        <f t="shared" si="2"/>
        <v>2731</v>
      </c>
      <c r="K38" s="25"/>
      <c r="L38" s="25"/>
    </row>
    <row r="39" spans="1:12" ht="12.75">
      <c r="A39" s="11">
        <v>24</v>
      </c>
      <c r="B39" s="18" t="s">
        <v>322</v>
      </c>
      <c r="C39" s="11" t="s">
        <v>30</v>
      </c>
      <c r="D39" s="25">
        <v>7200</v>
      </c>
      <c r="K39" s="25"/>
      <c r="L39" s="25"/>
    </row>
    <row r="40" spans="1:12" ht="12.75">
      <c r="A40" s="11">
        <v>25</v>
      </c>
      <c r="B40" s="18" t="s">
        <v>323</v>
      </c>
      <c r="C40" s="11" t="s">
        <v>39</v>
      </c>
      <c r="D40" s="25">
        <v>7162</v>
      </c>
      <c r="K40" s="25"/>
      <c r="L40" s="25"/>
    </row>
    <row r="41" spans="1:12" ht="12.75">
      <c r="A41" s="11">
        <v>26</v>
      </c>
      <c r="B41" s="18" t="s">
        <v>324</v>
      </c>
      <c r="C41" s="11" t="s">
        <v>26</v>
      </c>
      <c r="D41" s="25">
        <v>7116</v>
      </c>
      <c r="H41" s="19" t="s">
        <v>55</v>
      </c>
      <c r="I41" s="20">
        <v>0</v>
      </c>
      <c r="J41" s="21">
        <f aca="true" t="shared" si="3" ref="J41:J46">I41/I$47</f>
        <v>0</v>
      </c>
      <c r="K41" s="25"/>
      <c r="L41" s="25"/>
    </row>
    <row r="42" spans="1:12" ht="12.75">
      <c r="A42" s="11">
        <v>27</v>
      </c>
      <c r="B42" s="18" t="s">
        <v>222</v>
      </c>
      <c r="C42" s="11" t="s">
        <v>26</v>
      </c>
      <c r="D42" s="25">
        <v>7111</v>
      </c>
      <c r="F42" s="11"/>
      <c r="G42" s="11"/>
      <c r="H42" s="19" t="s">
        <v>57</v>
      </c>
      <c r="I42" s="20">
        <f>I33+I34+I37</f>
        <v>9</v>
      </c>
      <c r="J42" s="21">
        <f t="shared" si="3"/>
        <v>0.09183673469387756</v>
      </c>
      <c r="K42" s="25"/>
      <c r="L42" s="25"/>
    </row>
    <row r="43" spans="1:12" ht="12.75">
      <c r="A43" s="11">
        <v>28</v>
      </c>
      <c r="B43" s="18" t="s">
        <v>160</v>
      </c>
      <c r="C43" s="11" t="s">
        <v>26</v>
      </c>
      <c r="D43" s="25">
        <v>6933</v>
      </c>
      <c r="F43" s="11"/>
      <c r="G43" s="11"/>
      <c r="H43" s="19" t="s">
        <v>59</v>
      </c>
      <c r="I43" s="20">
        <f>I16+I18+I19+I20+I21+I23+I25+I26+I27+I28+I29+I30+I31+I32+I38</f>
        <v>59</v>
      </c>
      <c r="J43" s="21">
        <f t="shared" si="3"/>
        <v>0.6020408163265306</v>
      </c>
      <c r="K43" s="25"/>
      <c r="L43" s="25"/>
    </row>
    <row r="44" spans="1:12" ht="12.75">
      <c r="A44" s="11">
        <v>29</v>
      </c>
      <c r="B44" s="18" t="s">
        <v>325</v>
      </c>
      <c r="C44" s="11" t="s">
        <v>30</v>
      </c>
      <c r="D44" s="25">
        <v>6920</v>
      </c>
      <c r="F44" s="11"/>
      <c r="G44" s="11"/>
      <c r="H44" s="19" t="s">
        <v>61</v>
      </c>
      <c r="I44" s="20">
        <f>I17+I24</f>
        <v>23</v>
      </c>
      <c r="J44" s="21">
        <f t="shared" si="3"/>
        <v>0.23469387755102042</v>
      </c>
      <c r="K44" s="25"/>
      <c r="L44" s="25"/>
    </row>
    <row r="45" spans="1:12" ht="12.75">
      <c r="A45" s="11">
        <v>30</v>
      </c>
      <c r="B45" s="18" t="s">
        <v>326</v>
      </c>
      <c r="C45" s="11" t="s">
        <v>33</v>
      </c>
      <c r="D45" s="25">
        <v>6859</v>
      </c>
      <c r="F45" s="11"/>
      <c r="G45" s="11"/>
      <c r="H45" s="19" t="s">
        <v>63</v>
      </c>
      <c r="I45" s="20">
        <f>I22</f>
        <v>5</v>
      </c>
      <c r="J45" s="21">
        <f t="shared" si="3"/>
        <v>0.05102040816326531</v>
      </c>
      <c r="K45" s="25"/>
      <c r="L45" s="25"/>
    </row>
    <row r="46" spans="1:12" ht="12.75">
      <c r="A46" s="11">
        <v>31</v>
      </c>
      <c r="B46" s="18" t="s">
        <v>131</v>
      </c>
      <c r="C46" s="11" t="s">
        <v>31</v>
      </c>
      <c r="D46" s="25">
        <v>6819</v>
      </c>
      <c r="E46" s="33"/>
      <c r="F46" s="11"/>
      <c r="G46" s="11"/>
      <c r="H46" s="22" t="s">
        <v>65</v>
      </c>
      <c r="I46" s="20">
        <f>I35+I36</f>
        <v>2</v>
      </c>
      <c r="J46" s="21">
        <f t="shared" si="3"/>
        <v>0.02040816326530612</v>
      </c>
      <c r="K46" s="25"/>
      <c r="L46" s="25"/>
    </row>
    <row r="47" spans="1:12" ht="12.75">
      <c r="A47" s="11">
        <v>32</v>
      </c>
      <c r="B47" s="18" t="s">
        <v>327</v>
      </c>
      <c r="C47" s="11" t="s">
        <v>39</v>
      </c>
      <c r="D47" s="25">
        <v>6606</v>
      </c>
      <c r="E47" s="33"/>
      <c r="F47" s="11"/>
      <c r="G47" s="11"/>
      <c r="H47"/>
      <c r="I47" s="4">
        <f>SUM(I41:I46)</f>
        <v>98</v>
      </c>
      <c r="J47" s="23">
        <f>SUM(J41:J46)</f>
        <v>1</v>
      </c>
      <c r="K47" s="25"/>
      <c r="L47" s="25"/>
    </row>
    <row r="48" spans="1:12" ht="12.75">
      <c r="A48" s="11">
        <v>33</v>
      </c>
      <c r="B48" s="18" t="s">
        <v>328</v>
      </c>
      <c r="C48" s="11" t="s">
        <v>52</v>
      </c>
      <c r="D48" s="25">
        <v>6579</v>
      </c>
      <c r="E48" s="33"/>
      <c r="F48" s="11"/>
      <c r="G48" s="11"/>
      <c r="H48" s="24"/>
      <c r="I48" s="33"/>
      <c r="J48" s="33"/>
      <c r="K48" s="25"/>
      <c r="L48" s="25"/>
    </row>
    <row r="49" spans="1:12" ht="12.75">
      <c r="A49" s="11">
        <v>34</v>
      </c>
      <c r="B49" s="18" t="s">
        <v>173</v>
      </c>
      <c r="C49" s="11" t="s">
        <v>33</v>
      </c>
      <c r="D49" s="25">
        <v>6568</v>
      </c>
      <c r="E49" s="33"/>
      <c r="F49" s="11"/>
      <c r="G49" s="11"/>
      <c r="H49" s="24"/>
      <c r="I49" s="18"/>
      <c r="J49" s="18"/>
      <c r="K49" s="25"/>
      <c r="L49" s="25"/>
    </row>
    <row r="50" spans="1:12" ht="12.75">
      <c r="A50" s="11">
        <v>35</v>
      </c>
      <c r="B50" s="18" t="s">
        <v>264</v>
      </c>
      <c r="C50" s="11" t="s">
        <v>31</v>
      </c>
      <c r="D50" s="25">
        <v>6523</v>
      </c>
      <c r="E50" s="33"/>
      <c r="F50" s="11"/>
      <c r="G50" s="11"/>
      <c r="H50" s="24"/>
      <c r="I50" s="33"/>
      <c r="J50" s="33"/>
      <c r="K50" s="25"/>
      <c r="L50" s="25"/>
    </row>
    <row r="51" spans="1:12" ht="12.75">
      <c r="A51" s="11">
        <v>36</v>
      </c>
      <c r="B51" s="18" t="s">
        <v>279</v>
      </c>
      <c r="C51" s="11" t="s">
        <v>90</v>
      </c>
      <c r="D51" s="25">
        <v>6468</v>
      </c>
      <c r="E51" s="33"/>
      <c r="F51" s="33"/>
      <c r="G51" s="33"/>
      <c r="H51" s="33"/>
      <c r="I51" s="33"/>
      <c r="J51" s="33"/>
      <c r="K51" s="25"/>
      <c r="L51" s="25"/>
    </row>
    <row r="52" spans="1:12" ht="12.75">
      <c r="A52" s="11">
        <v>37</v>
      </c>
      <c r="B52" s="18" t="s">
        <v>276</v>
      </c>
      <c r="C52" s="11" t="s">
        <v>33</v>
      </c>
      <c r="D52" s="25">
        <v>6310</v>
      </c>
      <c r="E52" s="33"/>
      <c r="F52" s="33"/>
      <c r="G52" s="33"/>
      <c r="H52" s="33"/>
      <c r="I52" s="33"/>
      <c r="J52" s="33"/>
      <c r="K52" s="25"/>
      <c r="L52" s="25"/>
    </row>
    <row r="53" spans="1:12" ht="12.75">
      <c r="A53" s="11">
        <v>38</v>
      </c>
      <c r="B53" s="18" t="s">
        <v>329</v>
      </c>
      <c r="C53" s="11" t="s">
        <v>31</v>
      </c>
      <c r="D53" s="25">
        <v>6287</v>
      </c>
      <c r="E53" s="18"/>
      <c r="F53" s="18"/>
      <c r="I53" s="33"/>
      <c r="J53" s="33"/>
      <c r="K53" s="25"/>
      <c r="L53" s="25"/>
    </row>
    <row r="54" spans="1:12" ht="12.75">
      <c r="A54" s="11">
        <v>39</v>
      </c>
      <c r="B54" s="18" t="s">
        <v>330</v>
      </c>
      <c r="C54" s="11" t="s">
        <v>39</v>
      </c>
      <c r="D54" s="25">
        <v>6283</v>
      </c>
      <c r="E54" s="18"/>
      <c r="F54" s="18"/>
      <c r="G54" s="33"/>
      <c r="H54" s="33"/>
      <c r="I54" s="33"/>
      <c r="J54" s="33"/>
      <c r="K54" s="25"/>
      <c r="L54" s="25"/>
    </row>
    <row r="55" spans="1:12" ht="12.75">
      <c r="A55" s="11">
        <v>40</v>
      </c>
      <c r="B55" s="18" t="s">
        <v>220</v>
      </c>
      <c r="C55" s="11" t="s">
        <v>33</v>
      </c>
      <c r="D55" s="25">
        <v>6217</v>
      </c>
      <c r="E55" s="33"/>
      <c r="F55" s="33"/>
      <c r="G55" s="33"/>
      <c r="H55" s="33"/>
      <c r="I55" s="33"/>
      <c r="J55" s="33"/>
      <c r="K55" s="25"/>
      <c r="L55" s="25"/>
    </row>
    <row r="56" spans="1:12" ht="12.75">
      <c r="A56" s="11">
        <v>41</v>
      </c>
      <c r="B56" s="18" t="s">
        <v>272</v>
      </c>
      <c r="C56" s="11" t="s">
        <v>52</v>
      </c>
      <c r="D56" s="25">
        <v>6204</v>
      </c>
      <c r="E56" s="33"/>
      <c r="F56" s="33"/>
      <c r="G56" s="33"/>
      <c r="H56" s="33"/>
      <c r="I56" s="33"/>
      <c r="J56" s="33"/>
      <c r="K56" s="25"/>
      <c r="L56" s="25"/>
    </row>
    <row r="57" spans="1:12" ht="12.75">
      <c r="A57" s="11">
        <v>42</v>
      </c>
      <c r="B57" s="18" t="s">
        <v>331</v>
      </c>
      <c r="C57" s="11" t="s">
        <v>39</v>
      </c>
      <c r="D57" s="25">
        <v>6199</v>
      </c>
      <c r="E57" s="18"/>
      <c r="F57" s="18"/>
      <c r="I57" s="33"/>
      <c r="J57" s="33"/>
      <c r="K57" s="25"/>
      <c r="L57" s="25"/>
    </row>
    <row r="58" spans="1:12" ht="12.75">
      <c r="A58" s="11">
        <v>43</v>
      </c>
      <c r="B58" s="18" t="s">
        <v>332</v>
      </c>
      <c r="C58" s="11" t="s">
        <v>31</v>
      </c>
      <c r="D58" s="25">
        <v>6112</v>
      </c>
      <c r="E58" s="33"/>
      <c r="F58" s="33"/>
      <c r="I58" s="33"/>
      <c r="J58" s="33"/>
      <c r="K58" s="25"/>
      <c r="L58" s="25"/>
    </row>
    <row r="59" spans="1:12" ht="12.75">
      <c r="A59" s="11">
        <v>44</v>
      </c>
      <c r="B59" s="18" t="s">
        <v>333</v>
      </c>
      <c r="C59" s="11" t="s">
        <v>28</v>
      </c>
      <c r="D59" s="25">
        <v>6065</v>
      </c>
      <c r="E59" s="33"/>
      <c r="F59" s="33"/>
      <c r="I59" s="33"/>
      <c r="J59" s="33"/>
      <c r="K59" s="25"/>
      <c r="L59" s="25"/>
    </row>
    <row r="60" spans="1:12" ht="12.75">
      <c r="A60" s="11">
        <v>45</v>
      </c>
      <c r="B60" t="s">
        <v>207</v>
      </c>
      <c r="C60" s="11" t="s">
        <v>30</v>
      </c>
      <c r="D60" s="25">
        <v>5972</v>
      </c>
      <c r="I60" s="33"/>
      <c r="J60" s="33"/>
      <c r="K60" s="25"/>
      <c r="L60" s="25"/>
    </row>
    <row r="61" spans="1:12" ht="12.75">
      <c r="A61" s="11">
        <v>46</v>
      </c>
      <c r="B61" s="18" t="s">
        <v>334</v>
      </c>
      <c r="C61" s="11" t="s">
        <v>26</v>
      </c>
      <c r="D61" s="25">
        <v>5957</v>
      </c>
      <c r="E61" s="33"/>
      <c r="F61" s="33"/>
      <c r="G61" s="33"/>
      <c r="H61" s="33"/>
      <c r="I61" s="33"/>
      <c r="J61" s="33"/>
      <c r="K61" s="25"/>
      <c r="L61" s="25"/>
    </row>
    <row r="62" spans="1:12" ht="12.75">
      <c r="A62" s="11">
        <v>47</v>
      </c>
      <c r="B62" s="18" t="s">
        <v>283</v>
      </c>
      <c r="C62" s="11" t="s">
        <v>30</v>
      </c>
      <c r="D62" s="25">
        <v>5924</v>
      </c>
      <c r="E62" s="33"/>
      <c r="F62" s="33"/>
      <c r="G62" s="33"/>
      <c r="H62" s="33"/>
      <c r="I62" s="33"/>
      <c r="J62" s="33"/>
      <c r="K62" s="25"/>
      <c r="L62" s="25"/>
    </row>
    <row r="63" spans="1:12" ht="12.75">
      <c r="A63" s="11">
        <v>48</v>
      </c>
      <c r="B63" s="18" t="s">
        <v>149</v>
      </c>
      <c r="C63" s="11" t="s">
        <v>30</v>
      </c>
      <c r="D63" s="25">
        <v>5878</v>
      </c>
      <c r="E63" s="33"/>
      <c r="F63" s="33"/>
      <c r="G63" s="33"/>
      <c r="H63" s="33"/>
      <c r="I63" s="33"/>
      <c r="J63" s="33"/>
      <c r="K63" s="25"/>
      <c r="L63" s="25"/>
    </row>
    <row r="64" spans="1:12" ht="12.75">
      <c r="A64" s="11">
        <v>49</v>
      </c>
      <c r="B64" s="18" t="s">
        <v>335</v>
      </c>
      <c r="C64" s="11" t="s">
        <v>28</v>
      </c>
      <c r="D64" s="25">
        <v>5857</v>
      </c>
      <c r="E64" s="33"/>
      <c r="F64" s="33"/>
      <c r="G64" s="33"/>
      <c r="H64" s="33"/>
      <c r="I64" s="33"/>
      <c r="J64" s="33"/>
      <c r="K64" s="25"/>
      <c r="L64" s="25"/>
    </row>
    <row r="65" spans="1:12" ht="12.75">
      <c r="A65" s="11">
        <v>50</v>
      </c>
      <c r="B65" s="18" t="s">
        <v>336</v>
      </c>
      <c r="C65" s="11" t="s">
        <v>33</v>
      </c>
      <c r="D65" s="25">
        <v>5766</v>
      </c>
      <c r="E65" s="33"/>
      <c r="F65" s="33"/>
      <c r="G65" s="33"/>
      <c r="H65" s="33"/>
      <c r="I65" s="33"/>
      <c r="J65" s="33"/>
      <c r="K65" s="25"/>
      <c r="L65" s="25"/>
    </row>
    <row r="66" spans="1:12" ht="12.75">
      <c r="A66" s="11">
        <v>51</v>
      </c>
      <c r="B66" s="18" t="s">
        <v>171</v>
      </c>
      <c r="C66" s="11" t="s">
        <v>163</v>
      </c>
      <c r="D66" s="25">
        <v>5586</v>
      </c>
      <c r="E66" s="33"/>
      <c r="F66" s="33"/>
      <c r="G66" s="33"/>
      <c r="H66" s="33"/>
      <c r="I66" s="33"/>
      <c r="J66" s="33"/>
      <c r="K66" s="25"/>
      <c r="L66" s="25"/>
    </row>
    <row r="67" spans="1:12" ht="12.75">
      <c r="A67" s="11">
        <v>52</v>
      </c>
      <c r="B67" s="18" t="s">
        <v>337</v>
      </c>
      <c r="C67" s="11" t="s">
        <v>31</v>
      </c>
      <c r="D67" s="25">
        <v>5578</v>
      </c>
      <c r="E67" s="33"/>
      <c r="F67" s="33"/>
      <c r="G67" s="33"/>
      <c r="H67" s="33"/>
      <c r="I67" s="33"/>
      <c r="J67" s="33"/>
      <c r="K67" s="25"/>
      <c r="L67" s="25"/>
    </row>
    <row r="68" spans="1:12" ht="12.75">
      <c r="A68" s="11">
        <v>53</v>
      </c>
      <c r="B68" s="18" t="s">
        <v>338</v>
      </c>
      <c r="C68" s="11" t="s">
        <v>26</v>
      </c>
      <c r="D68" s="25">
        <v>5486</v>
      </c>
      <c r="E68" s="33"/>
      <c r="F68" s="33"/>
      <c r="G68" s="33"/>
      <c r="H68" s="33"/>
      <c r="I68" s="33"/>
      <c r="J68" s="33"/>
      <c r="K68" s="25"/>
      <c r="L68" s="25"/>
    </row>
    <row r="69" spans="1:12" ht="12.75">
      <c r="A69" s="11">
        <v>54</v>
      </c>
      <c r="B69" s="18" t="s">
        <v>229</v>
      </c>
      <c r="C69" s="11" t="s">
        <v>31</v>
      </c>
      <c r="D69" s="25">
        <v>5473</v>
      </c>
      <c r="E69" s="33"/>
      <c r="F69" s="33"/>
      <c r="I69" s="33"/>
      <c r="J69" s="33"/>
      <c r="K69" s="25"/>
      <c r="L69" s="25"/>
    </row>
    <row r="70" spans="1:12" ht="12.75">
      <c r="A70" s="11">
        <v>55</v>
      </c>
      <c r="B70" s="18" t="s">
        <v>339</v>
      </c>
      <c r="C70" s="11" t="s">
        <v>46</v>
      </c>
      <c r="D70" s="25">
        <v>5454</v>
      </c>
      <c r="E70" s="33"/>
      <c r="F70" s="33"/>
      <c r="G70" s="33"/>
      <c r="H70" s="33"/>
      <c r="I70" s="33"/>
      <c r="J70" s="33"/>
      <c r="K70" s="25"/>
      <c r="L70" s="25"/>
    </row>
    <row r="71" spans="1:12" ht="12.75">
      <c r="A71" s="11">
        <v>56</v>
      </c>
      <c r="B71" s="18" t="s">
        <v>242</v>
      </c>
      <c r="C71" s="11" t="s">
        <v>96</v>
      </c>
      <c r="D71" s="25">
        <v>5411</v>
      </c>
      <c r="E71" s="33"/>
      <c r="F71" s="33"/>
      <c r="G71" s="33"/>
      <c r="H71" s="33"/>
      <c r="I71" s="33"/>
      <c r="J71" s="33"/>
      <c r="K71" s="25"/>
      <c r="L71" s="25"/>
    </row>
    <row r="72" spans="1:12" ht="12.75">
      <c r="A72" s="11">
        <v>57</v>
      </c>
      <c r="B72" s="18" t="s">
        <v>340</v>
      </c>
      <c r="C72" s="11" t="s">
        <v>28</v>
      </c>
      <c r="D72" s="25">
        <v>5395</v>
      </c>
      <c r="E72" s="18"/>
      <c r="F72" s="18"/>
      <c r="G72" s="33"/>
      <c r="H72" s="33"/>
      <c r="I72" s="33"/>
      <c r="J72" s="33"/>
      <c r="K72" s="25"/>
      <c r="L72" s="25"/>
    </row>
    <row r="73" spans="1:12" ht="12.75">
      <c r="A73" s="11">
        <v>58</v>
      </c>
      <c r="B73" s="18" t="s">
        <v>341</v>
      </c>
      <c r="C73" s="11" t="s">
        <v>44</v>
      </c>
      <c r="D73" s="25">
        <v>5383</v>
      </c>
      <c r="I73" s="33"/>
      <c r="J73" s="33"/>
      <c r="K73" s="25"/>
      <c r="L73" s="25"/>
    </row>
    <row r="74" spans="1:12" ht="12.75">
      <c r="A74" s="11">
        <v>59</v>
      </c>
      <c r="B74" s="18" t="s">
        <v>342</v>
      </c>
      <c r="C74" s="11" t="s">
        <v>28</v>
      </c>
      <c r="D74" s="25">
        <v>5325</v>
      </c>
      <c r="E74" s="33"/>
      <c r="F74" s="33"/>
      <c r="G74" s="33"/>
      <c r="H74" s="33"/>
      <c r="I74" s="33"/>
      <c r="J74" s="33"/>
      <c r="K74" s="25"/>
      <c r="L74" s="25"/>
    </row>
    <row r="75" spans="1:12" ht="12.75">
      <c r="A75" s="11">
        <v>60</v>
      </c>
      <c r="B75" s="18" t="s">
        <v>343</v>
      </c>
      <c r="C75" s="11" t="s">
        <v>38</v>
      </c>
      <c r="D75" s="25">
        <v>5117</v>
      </c>
      <c r="E75" s="33"/>
      <c r="F75" s="33"/>
      <c r="I75" s="33"/>
      <c r="J75" s="33"/>
      <c r="K75" s="25"/>
      <c r="L75" s="25"/>
    </row>
    <row r="76" spans="1:12" ht="12.75">
      <c r="A76" s="11">
        <v>61</v>
      </c>
      <c r="B76" s="18" t="s">
        <v>34</v>
      </c>
      <c r="C76" s="11" t="s">
        <v>31</v>
      </c>
      <c r="D76" s="25">
        <v>5095</v>
      </c>
      <c r="E76" s="33"/>
      <c r="F76" s="33"/>
      <c r="G76" s="33"/>
      <c r="H76" s="33"/>
      <c r="I76" s="33"/>
      <c r="J76" s="33"/>
      <c r="K76" s="25"/>
      <c r="L76" s="25"/>
    </row>
    <row r="77" spans="1:12" ht="12.75">
      <c r="A77" s="11">
        <v>62</v>
      </c>
      <c r="B77" s="18" t="s">
        <v>271</v>
      </c>
      <c r="C77" s="11" t="s">
        <v>42</v>
      </c>
      <c r="D77" s="25">
        <v>5091</v>
      </c>
      <c r="E77" s="33"/>
      <c r="F77" s="33"/>
      <c r="G77" s="33"/>
      <c r="H77" s="33"/>
      <c r="I77" s="33"/>
      <c r="J77" s="33"/>
      <c r="K77" s="25"/>
      <c r="L77" s="25"/>
    </row>
    <row r="78" spans="1:12" ht="12.75">
      <c r="A78" s="11">
        <v>63</v>
      </c>
      <c r="B78" s="18" t="s">
        <v>232</v>
      </c>
      <c r="C78" s="11" t="s">
        <v>42</v>
      </c>
      <c r="D78" s="25">
        <v>5081</v>
      </c>
      <c r="E78" s="33"/>
      <c r="F78" s="33"/>
      <c r="G78" s="33"/>
      <c r="H78" s="33"/>
      <c r="I78" s="33"/>
      <c r="J78" s="33"/>
      <c r="K78" s="25"/>
      <c r="L78" s="25"/>
    </row>
    <row r="79" spans="1:12" ht="12.75">
      <c r="A79" s="11">
        <v>64</v>
      </c>
      <c r="B79" s="18" t="s">
        <v>165</v>
      </c>
      <c r="C79" s="11" t="s">
        <v>31</v>
      </c>
      <c r="D79" s="25">
        <v>4922</v>
      </c>
      <c r="E79" s="33"/>
      <c r="F79" s="33"/>
      <c r="G79" s="33"/>
      <c r="H79" s="33"/>
      <c r="I79" s="18"/>
      <c r="J79" s="18"/>
      <c r="K79" s="25"/>
      <c r="L79" s="25"/>
    </row>
    <row r="80" spans="1:12" ht="12.75">
      <c r="A80" s="11">
        <v>65</v>
      </c>
      <c r="B80" s="18" t="s">
        <v>174</v>
      </c>
      <c r="C80" s="11" t="s">
        <v>96</v>
      </c>
      <c r="D80" s="25">
        <v>4879</v>
      </c>
      <c r="E80" s="33"/>
      <c r="F80" s="33"/>
      <c r="G80" s="33"/>
      <c r="H80" s="33"/>
      <c r="I80" s="33"/>
      <c r="J80" s="33"/>
      <c r="K80" s="25"/>
      <c r="L80" s="25"/>
    </row>
    <row r="81" spans="1:12" ht="12.75">
      <c r="A81" s="11">
        <v>66</v>
      </c>
      <c r="B81" s="18" t="s">
        <v>344</v>
      </c>
      <c r="C81" s="11" t="s">
        <v>203</v>
      </c>
      <c r="D81" s="25">
        <v>4836</v>
      </c>
      <c r="E81" s="18"/>
      <c r="F81" s="18"/>
      <c r="I81" s="33"/>
      <c r="J81" s="33"/>
      <c r="K81" s="25"/>
      <c r="L81" s="25"/>
    </row>
    <row r="82" spans="1:12" ht="12.75">
      <c r="A82" s="11">
        <v>67</v>
      </c>
      <c r="B82" s="18" t="s">
        <v>345</v>
      </c>
      <c r="C82" s="11" t="s">
        <v>33</v>
      </c>
      <c r="D82" s="25">
        <v>4749</v>
      </c>
      <c r="E82" s="33"/>
      <c r="F82" s="33"/>
      <c r="G82" s="33"/>
      <c r="H82" s="33"/>
      <c r="I82" s="33"/>
      <c r="J82" s="33"/>
      <c r="K82" s="25"/>
      <c r="L82" s="25"/>
    </row>
    <row r="83" spans="1:12" ht="12.75">
      <c r="A83" s="11">
        <v>68</v>
      </c>
      <c r="B83" s="18" t="s">
        <v>226</v>
      </c>
      <c r="C83" s="11" t="s">
        <v>130</v>
      </c>
      <c r="D83" s="25">
        <v>4741</v>
      </c>
      <c r="E83" s="18"/>
      <c r="F83" s="18"/>
      <c r="G83" s="33"/>
      <c r="H83" s="33"/>
      <c r="I83" s="33"/>
      <c r="J83" s="33"/>
      <c r="K83" s="25"/>
      <c r="L83" s="25"/>
    </row>
    <row r="84" spans="1:12" ht="12.75">
      <c r="A84" s="11">
        <v>69</v>
      </c>
      <c r="B84" t="s">
        <v>346</v>
      </c>
      <c r="C84" s="11" t="s">
        <v>46</v>
      </c>
      <c r="D84" s="25">
        <v>4718</v>
      </c>
      <c r="E84" s="33"/>
      <c r="F84" s="33"/>
      <c r="G84" s="33"/>
      <c r="H84" s="33"/>
      <c r="I84" s="33"/>
      <c r="J84" s="33"/>
      <c r="K84" s="25"/>
      <c r="L84" s="25"/>
    </row>
    <row r="85" spans="1:10" ht="12.75">
      <c r="A85" s="11">
        <v>70</v>
      </c>
      <c r="B85" s="18" t="s">
        <v>105</v>
      </c>
      <c r="C85" s="11" t="s">
        <v>30</v>
      </c>
      <c r="D85" s="25">
        <v>4663</v>
      </c>
      <c r="E85" s="33"/>
      <c r="F85" s="33"/>
      <c r="G85" s="33"/>
      <c r="H85" s="33"/>
      <c r="I85" s="33"/>
      <c r="J85" s="33"/>
    </row>
    <row r="86" spans="1:10" ht="12.75">
      <c r="A86" s="11">
        <v>71</v>
      </c>
      <c r="B86" s="18" t="s">
        <v>199</v>
      </c>
      <c r="C86" s="11" t="s">
        <v>96</v>
      </c>
      <c r="D86" s="25">
        <v>4648</v>
      </c>
      <c r="E86" s="33"/>
      <c r="F86" s="33"/>
      <c r="G86" s="33"/>
      <c r="H86" s="33"/>
      <c r="I86" s="18"/>
      <c r="J86" s="18"/>
    </row>
    <row r="87" spans="1:10" ht="12.75">
      <c r="A87" s="11">
        <v>72</v>
      </c>
      <c r="B87" s="18" t="s">
        <v>347</v>
      </c>
      <c r="C87" s="11" t="s">
        <v>33</v>
      </c>
      <c r="D87" s="25">
        <v>4604</v>
      </c>
      <c r="E87" s="18"/>
      <c r="F87" s="18"/>
      <c r="G87" s="33"/>
      <c r="H87" s="33"/>
      <c r="I87" s="33"/>
      <c r="J87" s="33"/>
    </row>
    <row r="88" spans="1:10" ht="12.75">
      <c r="A88" s="11">
        <v>73</v>
      </c>
      <c r="B88" s="26" t="s">
        <v>286</v>
      </c>
      <c r="C88" s="11" t="s">
        <v>203</v>
      </c>
      <c r="D88" s="25">
        <v>4581</v>
      </c>
      <c r="G88" s="33"/>
      <c r="H88" s="33"/>
      <c r="I88" s="33"/>
      <c r="J88" s="33"/>
    </row>
    <row r="89" spans="1:10" ht="12.75">
      <c r="A89" s="11">
        <v>74</v>
      </c>
      <c r="B89" s="18" t="s">
        <v>348</v>
      </c>
      <c r="C89" s="11" t="s">
        <v>96</v>
      </c>
      <c r="D89" s="25">
        <v>4484</v>
      </c>
      <c r="E89" s="33"/>
      <c r="F89" s="33"/>
      <c r="G89" s="33"/>
      <c r="H89" s="33"/>
      <c r="I89" s="33"/>
      <c r="J89" s="33"/>
    </row>
    <row r="90" spans="1:10" ht="12.75">
      <c r="A90" s="11">
        <v>75</v>
      </c>
      <c r="B90" s="18" t="s">
        <v>349</v>
      </c>
      <c r="C90" s="11" t="s">
        <v>39</v>
      </c>
      <c r="D90" s="25">
        <v>4443</v>
      </c>
      <c r="E90" s="33"/>
      <c r="F90" s="33"/>
      <c r="G90" s="33"/>
      <c r="H90" s="33"/>
      <c r="I90" s="18"/>
      <c r="J90" s="33"/>
    </row>
    <row r="91" spans="1:10" ht="12.75">
      <c r="A91" s="11">
        <v>76</v>
      </c>
      <c r="B91" s="18" t="s">
        <v>350</v>
      </c>
      <c r="C91" s="11" t="s">
        <v>31</v>
      </c>
      <c r="D91" s="25">
        <v>4367</v>
      </c>
      <c r="E91" s="33"/>
      <c r="F91" s="33"/>
      <c r="G91" s="33"/>
      <c r="H91" s="33"/>
      <c r="I91" s="33"/>
      <c r="J91" s="33"/>
    </row>
    <row r="92" spans="1:10" ht="12.75">
      <c r="A92" s="11">
        <v>77</v>
      </c>
      <c r="B92" s="18" t="s">
        <v>351</v>
      </c>
      <c r="C92" s="11" t="s">
        <v>124</v>
      </c>
      <c r="D92" s="25">
        <v>4366</v>
      </c>
      <c r="E92" s="33"/>
      <c r="F92" s="33"/>
      <c r="G92" s="33"/>
      <c r="H92" s="33"/>
      <c r="I92" s="18"/>
      <c r="J92" s="18"/>
    </row>
    <row r="93" spans="1:10" ht="12.75">
      <c r="A93" s="11">
        <v>78</v>
      </c>
      <c r="B93" s="18" t="s">
        <v>352</v>
      </c>
      <c r="C93" s="11" t="s">
        <v>90</v>
      </c>
      <c r="D93" s="25">
        <v>4329</v>
      </c>
      <c r="E93" s="18"/>
      <c r="F93" s="18"/>
      <c r="G93" s="33"/>
      <c r="H93" s="33"/>
      <c r="I93" s="18"/>
      <c r="J93" s="18"/>
    </row>
    <row r="94" spans="1:10" ht="12.75">
      <c r="A94" s="11">
        <v>79</v>
      </c>
      <c r="B94" s="18" t="s">
        <v>292</v>
      </c>
      <c r="C94" s="11" t="s">
        <v>201</v>
      </c>
      <c r="D94" s="25">
        <v>4283</v>
      </c>
      <c r="E94" s="18"/>
      <c r="F94" s="18"/>
      <c r="G94" s="33"/>
      <c r="H94" s="33"/>
      <c r="I94" s="33"/>
      <c r="J94" s="33"/>
    </row>
    <row r="95" spans="1:10" ht="12.75">
      <c r="A95" s="11">
        <v>80</v>
      </c>
      <c r="B95" s="18" t="s">
        <v>353</v>
      </c>
      <c r="C95" s="11" t="s">
        <v>52</v>
      </c>
      <c r="D95" s="25">
        <v>4272</v>
      </c>
      <c r="E95" s="33"/>
      <c r="F95" s="33"/>
      <c r="G95" s="33"/>
      <c r="H95" s="33"/>
      <c r="I95" s="33"/>
      <c r="J95" s="33"/>
    </row>
    <row r="96" spans="1:10" ht="12.75">
      <c r="A96" s="11">
        <v>81</v>
      </c>
      <c r="B96" s="18" t="s">
        <v>354</v>
      </c>
      <c r="C96" s="11" t="s">
        <v>203</v>
      </c>
      <c r="D96" s="25">
        <v>4232</v>
      </c>
      <c r="E96" s="33"/>
      <c r="F96" s="33"/>
      <c r="G96" s="33"/>
      <c r="H96" s="33"/>
      <c r="I96" s="33"/>
      <c r="J96" s="33"/>
    </row>
    <row r="97" spans="1:10" ht="12.75">
      <c r="A97" s="11">
        <v>82</v>
      </c>
      <c r="B97" s="18" t="s">
        <v>355</v>
      </c>
      <c r="C97" s="11" t="s">
        <v>39</v>
      </c>
      <c r="D97" s="25">
        <v>4172</v>
      </c>
      <c r="E97" s="33"/>
      <c r="F97" s="33"/>
      <c r="I97" s="33"/>
      <c r="J97" s="33"/>
    </row>
    <row r="98" spans="1:10" ht="12.75">
      <c r="A98" s="11">
        <v>83</v>
      </c>
      <c r="B98" s="18" t="s">
        <v>356</v>
      </c>
      <c r="C98" s="11" t="s">
        <v>42</v>
      </c>
      <c r="D98" s="25">
        <v>4159</v>
      </c>
      <c r="E98" s="33"/>
      <c r="F98" s="33"/>
      <c r="G98" s="33"/>
      <c r="H98" s="33"/>
      <c r="I98" s="33"/>
      <c r="J98" s="33"/>
    </row>
    <row r="99" spans="1:4" ht="12.75">
      <c r="A99" s="11">
        <v>84</v>
      </c>
      <c r="B99" s="18" t="s">
        <v>357</v>
      </c>
      <c r="C99" s="11" t="s">
        <v>31</v>
      </c>
      <c r="D99" s="25">
        <v>4074</v>
      </c>
    </row>
    <row r="100" spans="1:4" ht="12.75">
      <c r="A100" s="11">
        <v>85</v>
      </c>
      <c r="B100" s="18" t="s">
        <v>358</v>
      </c>
      <c r="C100" s="11" t="s">
        <v>46</v>
      </c>
      <c r="D100" s="25">
        <v>4009</v>
      </c>
    </row>
    <row r="101" spans="1:4" ht="12.75">
      <c r="A101" s="11">
        <v>86</v>
      </c>
      <c r="B101" s="18" t="s">
        <v>290</v>
      </c>
      <c r="C101" s="11" t="s">
        <v>30</v>
      </c>
      <c r="D101" s="25">
        <v>3935</v>
      </c>
    </row>
    <row r="102" spans="1:4" ht="12.75">
      <c r="A102" s="11">
        <v>87</v>
      </c>
      <c r="B102" s="18" t="s">
        <v>359</v>
      </c>
      <c r="C102" s="11" t="s">
        <v>96</v>
      </c>
      <c r="D102" s="25">
        <v>3916</v>
      </c>
    </row>
    <row r="103" spans="1:4" ht="12.75">
      <c r="A103" s="11">
        <v>88</v>
      </c>
      <c r="B103" s="18" t="s">
        <v>360</v>
      </c>
      <c r="C103" s="11" t="s">
        <v>96</v>
      </c>
      <c r="D103" s="25">
        <v>3913</v>
      </c>
    </row>
    <row r="104" spans="1:4" ht="12.75">
      <c r="A104" s="11">
        <v>89</v>
      </c>
      <c r="B104" s="18" t="s">
        <v>361</v>
      </c>
      <c r="C104" s="11" t="s">
        <v>42</v>
      </c>
      <c r="D104" s="25">
        <v>3891</v>
      </c>
    </row>
    <row r="105" spans="1:4" ht="12.75">
      <c r="A105" s="11">
        <v>90</v>
      </c>
      <c r="B105" s="18" t="s">
        <v>362</v>
      </c>
      <c r="C105" s="11" t="s">
        <v>39</v>
      </c>
      <c r="D105" s="25">
        <v>3741</v>
      </c>
    </row>
    <row r="106" spans="1:4" ht="12.75">
      <c r="A106" s="11">
        <v>91</v>
      </c>
      <c r="B106" s="18" t="s">
        <v>363</v>
      </c>
      <c r="C106" s="11" t="s">
        <v>39</v>
      </c>
      <c r="D106" s="25">
        <v>3678</v>
      </c>
    </row>
    <row r="107" spans="1:4" ht="12.75">
      <c r="A107" s="11">
        <v>92</v>
      </c>
      <c r="B107" s="18" t="s">
        <v>364</v>
      </c>
      <c r="C107" s="11" t="s">
        <v>319</v>
      </c>
      <c r="D107" s="25">
        <v>3479</v>
      </c>
    </row>
    <row r="108" spans="1:4" ht="12.75">
      <c r="A108" s="11">
        <v>93</v>
      </c>
      <c r="B108" s="18" t="s">
        <v>365</v>
      </c>
      <c r="C108" s="11" t="s">
        <v>321</v>
      </c>
      <c r="D108" s="25">
        <v>3203</v>
      </c>
    </row>
    <row r="109" spans="1:4" ht="12.75">
      <c r="A109" s="11">
        <v>94</v>
      </c>
      <c r="B109" s="18" t="s">
        <v>194</v>
      </c>
      <c r="C109" s="11" t="s">
        <v>26</v>
      </c>
      <c r="D109" s="25">
        <v>3179</v>
      </c>
    </row>
    <row r="110" spans="1:4" ht="12.75">
      <c r="A110" s="11">
        <v>95</v>
      </c>
      <c r="B110" s="18" t="s">
        <v>366</v>
      </c>
      <c r="C110" s="11" t="s">
        <v>96</v>
      </c>
      <c r="D110" s="25">
        <v>2901</v>
      </c>
    </row>
    <row r="111" spans="1:4" ht="12.75">
      <c r="A111" s="11">
        <v>96</v>
      </c>
      <c r="B111" s="18" t="s">
        <v>219</v>
      </c>
      <c r="C111" s="11" t="s">
        <v>50</v>
      </c>
      <c r="D111" s="25">
        <v>2731</v>
      </c>
    </row>
    <row r="112" spans="1:4" ht="12.75">
      <c r="A112" s="11">
        <v>97</v>
      </c>
      <c r="B112" s="18" t="s">
        <v>367</v>
      </c>
      <c r="C112" s="11" t="s">
        <v>87</v>
      </c>
      <c r="D112" s="25">
        <v>1900</v>
      </c>
    </row>
    <row r="113" spans="1:4" ht="12.75">
      <c r="A113" s="11">
        <v>98</v>
      </c>
      <c r="B113" s="18" t="s">
        <v>368</v>
      </c>
      <c r="C113" s="11" t="s">
        <v>30</v>
      </c>
      <c r="D113" s="25">
        <v>1173</v>
      </c>
    </row>
  </sheetData>
  <sheetProtection selectLockedCells="1" selectUnlockedCells="1"/>
  <printOptions/>
  <pageMargins left="0.7479166666666667" right="0.7479166666666667" top="0.7" bottom="0.3902777777777778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6"/>
  <sheetViews>
    <sheetView workbookViewId="0" topLeftCell="A1">
      <selection activeCell="E20" sqref="E20"/>
    </sheetView>
  </sheetViews>
  <sheetFormatPr defaultColWidth="9.140625" defaultRowHeight="12.75"/>
  <cols>
    <col min="1" max="1" width="6.7109375" style="0" customWidth="1"/>
    <col min="2" max="2" width="28.7109375" style="0" customWidth="1"/>
    <col min="3" max="3" width="5.421875" style="0" customWidth="1"/>
    <col min="4" max="4" width="6.57421875" style="0" customWidth="1"/>
    <col min="5" max="5" width="9.7109375" style="0" customWidth="1"/>
    <col min="6" max="6" width="10.00390625" style="0" customWidth="1"/>
    <col min="7" max="7" width="7.7109375" style="0" customWidth="1"/>
    <col min="8" max="8" width="10.7109375" style="0" customWidth="1"/>
    <col min="10" max="10" width="6.421875" style="0" customWidth="1"/>
  </cols>
  <sheetData>
    <row r="1" ht="21" customHeight="1">
      <c r="A1" s="2" t="s">
        <v>369</v>
      </c>
    </row>
    <row r="2" spans="1:9" ht="12.75" customHeight="1">
      <c r="A2" s="34" t="s">
        <v>370</v>
      </c>
      <c r="F2" s="3" t="s">
        <v>2</v>
      </c>
      <c r="G2" t="s">
        <v>371</v>
      </c>
      <c r="H2" t="s">
        <v>3</v>
      </c>
      <c r="I2" t="s">
        <v>372</v>
      </c>
    </row>
    <row r="3" spans="6:9" ht="12.75" customHeight="1">
      <c r="F3" s="3" t="s">
        <v>5</v>
      </c>
      <c r="G3" t="s">
        <v>373</v>
      </c>
      <c r="H3" t="s">
        <v>186</v>
      </c>
      <c r="I3" t="s">
        <v>159</v>
      </c>
    </row>
    <row r="4" spans="1:9" ht="12.75">
      <c r="A4" t="s">
        <v>374</v>
      </c>
      <c r="C4" s="11">
        <v>71</v>
      </c>
      <c r="D4" s="4" t="s">
        <v>9</v>
      </c>
      <c r="F4" s="3" t="s">
        <v>10</v>
      </c>
      <c r="G4" t="s">
        <v>375</v>
      </c>
      <c r="H4" t="s">
        <v>14</v>
      </c>
      <c r="I4" t="s">
        <v>52</v>
      </c>
    </row>
    <row r="5" spans="3:9" ht="12.75">
      <c r="C5" s="4">
        <v>13</v>
      </c>
      <c r="D5" s="4" t="s">
        <v>12</v>
      </c>
      <c r="F5" s="3" t="s">
        <v>13</v>
      </c>
      <c r="G5" t="s">
        <v>376</v>
      </c>
      <c r="H5" t="s">
        <v>83</v>
      </c>
      <c r="I5" t="s">
        <v>81</v>
      </c>
    </row>
    <row r="6" spans="3:9" ht="12.75">
      <c r="C6" s="4">
        <v>10</v>
      </c>
      <c r="D6" s="5" t="s">
        <v>15</v>
      </c>
      <c r="F6" s="3" t="s">
        <v>82</v>
      </c>
      <c r="G6" t="s">
        <v>377</v>
      </c>
      <c r="H6" t="s">
        <v>121</v>
      </c>
      <c r="I6" t="s">
        <v>117</v>
      </c>
    </row>
    <row r="7" spans="3:9" ht="12.75">
      <c r="C7" s="4">
        <f>F39</f>
        <v>24</v>
      </c>
      <c r="D7" s="4" t="s">
        <v>16</v>
      </c>
      <c r="F7" s="3" t="s">
        <v>120</v>
      </c>
      <c r="G7" t="s">
        <v>378</v>
      </c>
      <c r="H7" t="s">
        <v>193</v>
      </c>
      <c r="I7" t="s">
        <v>379</v>
      </c>
    </row>
    <row r="8" spans="6:9" ht="12.75">
      <c r="F8" s="3" t="s">
        <v>257</v>
      </c>
      <c r="G8" t="s">
        <v>380</v>
      </c>
      <c r="H8" t="s">
        <v>259</v>
      </c>
      <c r="I8" t="s">
        <v>52</v>
      </c>
    </row>
    <row r="9" spans="6:9" ht="12.75">
      <c r="F9" s="3" t="s">
        <v>308</v>
      </c>
      <c r="G9" t="s">
        <v>381</v>
      </c>
      <c r="H9" t="s">
        <v>382</v>
      </c>
      <c r="I9" t="s">
        <v>383</v>
      </c>
    </row>
    <row r="10" spans="6:9" ht="12.75">
      <c r="F10" s="3" t="s">
        <v>311</v>
      </c>
      <c r="G10" t="s">
        <v>384</v>
      </c>
      <c r="H10" s="32" t="s">
        <v>385</v>
      </c>
      <c r="I10" t="s">
        <v>115</v>
      </c>
    </row>
    <row r="11" spans="6:9" ht="12.75">
      <c r="F11" s="3" t="s">
        <v>386</v>
      </c>
      <c r="G11" t="s">
        <v>387</v>
      </c>
      <c r="H11" s="32" t="s">
        <v>388</v>
      </c>
      <c r="I11" t="s">
        <v>118</v>
      </c>
    </row>
    <row r="15" spans="1:10" ht="12.75">
      <c r="A15" s="2" t="s">
        <v>17</v>
      </c>
      <c r="B15" s="2" t="s">
        <v>18</v>
      </c>
      <c r="C15" s="6" t="s">
        <v>19</v>
      </c>
      <c r="D15" s="6" t="s">
        <v>20</v>
      </c>
      <c r="F15" s="7" t="s">
        <v>21</v>
      </c>
      <c r="G15" s="6" t="s">
        <v>19</v>
      </c>
      <c r="H15" s="6" t="s">
        <v>22</v>
      </c>
      <c r="I15" s="6" t="s">
        <v>23</v>
      </c>
      <c r="J15" s="8" t="s">
        <v>24</v>
      </c>
    </row>
    <row r="16" spans="1:10" ht="12.75">
      <c r="A16" s="9">
        <v>1</v>
      </c>
      <c r="B16" s="10" t="s">
        <v>221</v>
      </c>
      <c r="C16" s="9" t="s">
        <v>26</v>
      </c>
      <c r="D16" s="25">
        <v>11155</v>
      </c>
      <c r="F16" s="11">
        <v>1</v>
      </c>
      <c r="G16" s="11" t="s">
        <v>90</v>
      </c>
      <c r="H16" s="12">
        <f aca="true" t="shared" si="0" ref="H16:H39">J16/I16/$C$5</f>
        <v>727.5641025641027</v>
      </c>
      <c r="I16" s="11">
        <f aca="true" t="shared" si="1" ref="I16:I39">COUNTIF($C$16:$D$133,G16)</f>
        <v>3</v>
      </c>
      <c r="J16" s="3">
        <f aca="true" t="shared" si="2" ref="J16:J39">SUMIF($C$16:$D$133,G16,$D$16:$D$133)</f>
        <v>28375</v>
      </c>
    </row>
    <row r="17" spans="1:10" ht="12.75">
      <c r="A17" s="13">
        <v>2</v>
      </c>
      <c r="B17" s="14" t="s">
        <v>98</v>
      </c>
      <c r="C17" s="13" t="s">
        <v>90</v>
      </c>
      <c r="D17" s="25">
        <v>10957</v>
      </c>
      <c r="F17" s="11">
        <v>2</v>
      </c>
      <c r="G17" s="15" t="s">
        <v>33</v>
      </c>
      <c r="H17" s="12">
        <f t="shared" si="0"/>
        <v>654.1282051282051</v>
      </c>
      <c r="I17" s="11">
        <f t="shared" si="1"/>
        <v>3</v>
      </c>
      <c r="J17" s="3">
        <f t="shared" si="2"/>
        <v>25511</v>
      </c>
    </row>
    <row r="18" spans="1:10" ht="12.75">
      <c r="A18" s="16">
        <v>3</v>
      </c>
      <c r="B18" s="17" t="s">
        <v>389</v>
      </c>
      <c r="C18" s="16" t="s">
        <v>90</v>
      </c>
      <c r="D18" s="25">
        <v>10521</v>
      </c>
      <c r="F18" s="11">
        <v>3</v>
      </c>
      <c r="G18" s="11" t="s">
        <v>48</v>
      </c>
      <c r="H18" s="12">
        <f t="shared" si="0"/>
        <v>622.1282051282052</v>
      </c>
      <c r="I18" s="11">
        <f t="shared" si="1"/>
        <v>3</v>
      </c>
      <c r="J18" s="3">
        <f t="shared" si="2"/>
        <v>24263</v>
      </c>
    </row>
    <row r="19" spans="1:10" ht="12.75">
      <c r="A19" s="11">
        <v>4</v>
      </c>
      <c r="B19" t="s">
        <v>129</v>
      </c>
      <c r="C19" s="11" t="s">
        <v>31</v>
      </c>
      <c r="D19" s="25">
        <v>10409</v>
      </c>
      <c r="F19" s="11">
        <v>4</v>
      </c>
      <c r="G19" s="15" t="s">
        <v>44</v>
      </c>
      <c r="H19" s="12">
        <f t="shared" si="0"/>
        <v>615.6410256410256</v>
      </c>
      <c r="I19" s="11">
        <f t="shared" si="1"/>
        <v>3</v>
      </c>
      <c r="J19" s="3">
        <f t="shared" si="2"/>
        <v>24010</v>
      </c>
    </row>
    <row r="20" spans="1:10" ht="12.75">
      <c r="A20" s="11">
        <v>5</v>
      </c>
      <c r="B20" t="s">
        <v>390</v>
      </c>
      <c r="C20" s="11" t="s">
        <v>33</v>
      </c>
      <c r="D20" s="25">
        <v>10281</v>
      </c>
      <c r="F20" s="11">
        <v>5</v>
      </c>
      <c r="G20" s="11" t="s">
        <v>26</v>
      </c>
      <c r="H20" s="12">
        <f t="shared" si="0"/>
        <v>599.1923076923077</v>
      </c>
      <c r="I20" s="11">
        <f t="shared" si="1"/>
        <v>4</v>
      </c>
      <c r="J20" s="3">
        <f t="shared" si="2"/>
        <v>31158</v>
      </c>
    </row>
    <row r="21" spans="1:10" ht="12.75">
      <c r="A21" s="11">
        <v>6</v>
      </c>
      <c r="B21" t="s">
        <v>285</v>
      </c>
      <c r="C21" s="11" t="s">
        <v>44</v>
      </c>
      <c r="D21" s="25">
        <v>9795</v>
      </c>
      <c r="F21" s="11">
        <v>6</v>
      </c>
      <c r="G21" s="15" t="s">
        <v>31</v>
      </c>
      <c r="H21" s="12">
        <f t="shared" si="0"/>
        <v>594.3461538461538</v>
      </c>
      <c r="I21" s="11">
        <f t="shared" si="1"/>
        <v>4</v>
      </c>
      <c r="J21" s="3">
        <f t="shared" si="2"/>
        <v>30906</v>
      </c>
    </row>
    <row r="22" spans="1:10" ht="12.75">
      <c r="A22" s="11">
        <v>7</v>
      </c>
      <c r="B22" t="s">
        <v>391</v>
      </c>
      <c r="C22" s="11" t="s">
        <v>42</v>
      </c>
      <c r="D22" s="25">
        <v>9641</v>
      </c>
      <c r="F22" s="11">
        <v>7</v>
      </c>
      <c r="G22" s="11" t="s">
        <v>52</v>
      </c>
      <c r="H22" s="12">
        <f t="shared" si="0"/>
        <v>589.4102564102564</v>
      </c>
      <c r="I22" s="11">
        <f t="shared" si="1"/>
        <v>3</v>
      </c>
      <c r="J22" s="3">
        <f t="shared" si="2"/>
        <v>22987</v>
      </c>
    </row>
    <row r="23" spans="1:10" ht="12.75">
      <c r="A23" s="11">
        <v>8</v>
      </c>
      <c r="B23" t="s">
        <v>392</v>
      </c>
      <c r="C23" s="11" t="s">
        <v>52</v>
      </c>
      <c r="D23" s="25">
        <v>9612</v>
      </c>
      <c r="F23" s="11">
        <v>8</v>
      </c>
      <c r="G23" s="15" t="s">
        <v>30</v>
      </c>
      <c r="H23" s="12">
        <f t="shared" si="0"/>
        <v>580.025641025641</v>
      </c>
      <c r="I23" s="11">
        <f t="shared" si="1"/>
        <v>3</v>
      </c>
      <c r="J23" s="3">
        <f t="shared" si="2"/>
        <v>22621</v>
      </c>
    </row>
    <row r="24" spans="1:10" ht="12.75">
      <c r="A24" s="11">
        <v>9</v>
      </c>
      <c r="B24" t="s">
        <v>29</v>
      </c>
      <c r="C24" s="11" t="s">
        <v>30</v>
      </c>
      <c r="D24" s="25">
        <v>8764</v>
      </c>
      <c r="F24" s="11">
        <v>9</v>
      </c>
      <c r="G24" s="15" t="s">
        <v>96</v>
      </c>
      <c r="H24" s="12">
        <f t="shared" si="0"/>
        <v>573.9487179487179</v>
      </c>
      <c r="I24" s="11">
        <f t="shared" si="1"/>
        <v>3</v>
      </c>
      <c r="J24" s="3">
        <f t="shared" si="2"/>
        <v>22384</v>
      </c>
    </row>
    <row r="25" spans="1:10" ht="12.75">
      <c r="A25" s="11">
        <v>10</v>
      </c>
      <c r="B25" t="s">
        <v>134</v>
      </c>
      <c r="C25" s="11" t="s">
        <v>44</v>
      </c>
      <c r="D25" s="25">
        <v>8610</v>
      </c>
      <c r="F25" s="11">
        <v>10</v>
      </c>
      <c r="G25" s="15" t="s">
        <v>42</v>
      </c>
      <c r="H25" s="12">
        <f t="shared" si="0"/>
        <v>567.4615384615385</v>
      </c>
      <c r="I25" s="11">
        <f t="shared" si="1"/>
        <v>3</v>
      </c>
      <c r="J25" s="3">
        <f t="shared" si="2"/>
        <v>22131</v>
      </c>
    </row>
    <row r="26" spans="1:10" ht="12.75">
      <c r="A26" s="11">
        <v>11</v>
      </c>
      <c r="B26" t="s">
        <v>293</v>
      </c>
      <c r="C26" s="11" t="s">
        <v>48</v>
      </c>
      <c r="D26" s="25">
        <v>8480</v>
      </c>
      <c r="F26" s="11">
        <v>11</v>
      </c>
      <c r="G26" s="11" t="s">
        <v>130</v>
      </c>
      <c r="H26" s="12">
        <f t="shared" si="0"/>
        <v>555.7692307692307</v>
      </c>
      <c r="I26" s="11">
        <f t="shared" si="1"/>
        <v>3</v>
      </c>
      <c r="J26" s="3">
        <f t="shared" si="2"/>
        <v>21675</v>
      </c>
    </row>
    <row r="27" spans="1:10" ht="12.75">
      <c r="A27" s="11">
        <v>12</v>
      </c>
      <c r="B27" t="s">
        <v>226</v>
      </c>
      <c r="C27" s="11" t="s">
        <v>130</v>
      </c>
      <c r="D27" s="25">
        <v>8428</v>
      </c>
      <c r="F27" s="11">
        <v>12</v>
      </c>
      <c r="G27" s="11" t="s">
        <v>28</v>
      </c>
      <c r="H27" s="12">
        <f t="shared" si="0"/>
        <v>550.5384615384615</v>
      </c>
      <c r="I27" s="11">
        <f t="shared" si="1"/>
        <v>3</v>
      </c>
      <c r="J27" s="3">
        <f t="shared" si="2"/>
        <v>21471</v>
      </c>
    </row>
    <row r="28" spans="1:10" ht="12.75">
      <c r="A28" s="11">
        <v>13</v>
      </c>
      <c r="B28" t="s">
        <v>267</v>
      </c>
      <c r="C28" s="11" t="s">
        <v>33</v>
      </c>
      <c r="D28" s="25">
        <v>8388</v>
      </c>
      <c r="F28" s="11">
        <v>13</v>
      </c>
      <c r="G28" s="11" t="s">
        <v>39</v>
      </c>
      <c r="H28" s="12">
        <f t="shared" si="0"/>
        <v>549.8974358974359</v>
      </c>
      <c r="I28" s="11">
        <f t="shared" si="1"/>
        <v>3</v>
      </c>
      <c r="J28" s="3">
        <f t="shared" si="2"/>
        <v>21446</v>
      </c>
    </row>
    <row r="29" spans="1:10" ht="12.75">
      <c r="A29" s="11">
        <v>14</v>
      </c>
      <c r="B29" t="s">
        <v>393</v>
      </c>
      <c r="C29" s="11" t="s">
        <v>203</v>
      </c>
      <c r="D29" s="25">
        <v>8340</v>
      </c>
      <c r="F29" s="11">
        <v>14</v>
      </c>
      <c r="G29" s="11" t="s">
        <v>203</v>
      </c>
      <c r="H29" s="12">
        <f t="shared" si="0"/>
        <v>548.3076923076923</v>
      </c>
      <c r="I29" s="11">
        <f t="shared" si="1"/>
        <v>3</v>
      </c>
      <c r="J29" s="3">
        <f t="shared" si="2"/>
        <v>21384</v>
      </c>
    </row>
    <row r="30" spans="1:10" ht="12.75">
      <c r="A30" s="11">
        <v>15</v>
      </c>
      <c r="B30" t="s">
        <v>209</v>
      </c>
      <c r="C30" s="11" t="s">
        <v>28</v>
      </c>
      <c r="D30" s="25">
        <v>8203</v>
      </c>
      <c r="F30" s="11">
        <v>15</v>
      </c>
      <c r="G30" s="11" t="s">
        <v>35</v>
      </c>
      <c r="H30" s="12">
        <f t="shared" si="0"/>
        <v>524.8205128205128</v>
      </c>
      <c r="I30" s="11">
        <f t="shared" si="1"/>
        <v>3</v>
      </c>
      <c r="J30" s="3">
        <f t="shared" si="2"/>
        <v>20468</v>
      </c>
    </row>
    <row r="31" spans="1:10" ht="12.75">
      <c r="A31" s="11">
        <v>16</v>
      </c>
      <c r="B31" t="s">
        <v>161</v>
      </c>
      <c r="C31" s="11" t="s">
        <v>35</v>
      </c>
      <c r="D31" s="25">
        <v>8187</v>
      </c>
      <c r="F31" s="11">
        <v>16</v>
      </c>
      <c r="G31" s="15" t="s">
        <v>124</v>
      </c>
      <c r="H31" s="12">
        <f t="shared" si="0"/>
        <v>468.3333333333333</v>
      </c>
      <c r="I31" s="11">
        <f t="shared" si="1"/>
        <v>3</v>
      </c>
      <c r="J31" s="3">
        <f t="shared" si="2"/>
        <v>18265</v>
      </c>
    </row>
    <row r="32" spans="1:10" ht="12.75">
      <c r="A32" s="11">
        <v>17</v>
      </c>
      <c r="B32" t="s">
        <v>36</v>
      </c>
      <c r="C32" s="11" t="s">
        <v>28</v>
      </c>
      <c r="D32" s="25">
        <v>8181</v>
      </c>
      <c r="F32" s="11">
        <v>17</v>
      </c>
      <c r="G32" s="15" t="s">
        <v>50</v>
      </c>
      <c r="H32" s="12">
        <f t="shared" si="0"/>
        <v>437.3076923076923</v>
      </c>
      <c r="I32" s="11">
        <f t="shared" si="1"/>
        <v>3</v>
      </c>
      <c r="J32" s="3">
        <f t="shared" si="2"/>
        <v>17055</v>
      </c>
    </row>
    <row r="33" spans="1:10" ht="12.75">
      <c r="A33" s="11">
        <v>18</v>
      </c>
      <c r="B33" t="s">
        <v>394</v>
      </c>
      <c r="C33" s="11" t="s">
        <v>96</v>
      </c>
      <c r="D33" s="25">
        <v>8178</v>
      </c>
      <c r="F33" s="11">
        <v>18</v>
      </c>
      <c r="G33" s="11" t="s">
        <v>128</v>
      </c>
      <c r="H33" s="12">
        <f t="shared" si="0"/>
        <v>433.4102564102564</v>
      </c>
      <c r="I33" s="11">
        <f t="shared" si="1"/>
        <v>3</v>
      </c>
      <c r="J33" s="3">
        <f t="shared" si="2"/>
        <v>16903</v>
      </c>
    </row>
    <row r="34" spans="1:10" ht="12.75">
      <c r="A34" s="11">
        <v>19</v>
      </c>
      <c r="B34" t="s">
        <v>282</v>
      </c>
      <c r="C34" s="11" t="s">
        <v>48</v>
      </c>
      <c r="D34" s="25">
        <v>8168</v>
      </c>
      <c r="F34" s="11">
        <v>19</v>
      </c>
      <c r="G34" s="11" t="s">
        <v>395</v>
      </c>
      <c r="H34" s="12">
        <f t="shared" si="0"/>
        <v>430.1025641025641</v>
      </c>
      <c r="I34" s="11">
        <f t="shared" si="1"/>
        <v>3</v>
      </c>
      <c r="J34" s="3">
        <f t="shared" si="2"/>
        <v>16774</v>
      </c>
    </row>
    <row r="35" spans="1:10" ht="12.75">
      <c r="A35" s="11">
        <v>20</v>
      </c>
      <c r="B35" t="s">
        <v>314</v>
      </c>
      <c r="C35" s="11" t="s">
        <v>26</v>
      </c>
      <c r="D35" s="25">
        <v>8126</v>
      </c>
      <c r="F35" s="11">
        <v>20</v>
      </c>
      <c r="G35" s="11" t="s">
        <v>163</v>
      </c>
      <c r="H35" s="12">
        <f t="shared" si="0"/>
        <v>409.8205128205128</v>
      </c>
      <c r="I35" s="11">
        <f t="shared" si="1"/>
        <v>3</v>
      </c>
      <c r="J35" s="3">
        <f t="shared" si="2"/>
        <v>15983</v>
      </c>
    </row>
    <row r="36" spans="1:10" ht="12.75">
      <c r="A36" s="11">
        <v>21</v>
      </c>
      <c r="B36" t="s">
        <v>229</v>
      </c>
      <c r="C36" s="11" t="s">
        <v>31</v>
      </c>
      <c r="D36" s="25">
        <v>7926</v>
      </c>
      <c r="F36" s="11">
        <v>21</v>
      </c>
      <c r="G36" s="11" t="s">
        <v>38</v>
      </c>
      <c r="H36" s="12">
        <f t="shared" si="0"/>
        <v>408.38461538461536</v>
      </c>
      <c r="I36" s="11">
        <f t="shared" si="1"/>
        <v>2</v>
      </c>
      <c r="J36" s="3">
        <f t="shared" si="2"/>
        <v>10618</v>
      </c>
    </row>
    <row r="37" spans="1:10" ht="12.75">
      <c r="A37" s="11">
        <v>22</v>
      </c>
      <c r="B37" t="s">
        <v>355</v>
      </c>
      <c r="C37" s="11" t="s">
        <v>39</v>
      </c>
      <c r="D37" s="25">
        <v>7902</v>
      </c>
      <c r="F37" s="11">
        <v>22</v>
      </c>
      <c r="G37" s="11" t="s">
        <v>46</v>
      </c>
      <c r="H37" s="12">
        <f t="shared" si="0"/>
        <v>408.2307692307692</v>
      </c>
      <c r="I37" s="11">
        <f t="shared" si="1"/>
        <v>3</v>
      </c>
      <c r="J37" s="3">
        <f t="shared" si="2"/>
        <v>15921</v>
      </c>
    </row>
    <row r="38" spans="1:10" ht="12.75">
      <c r="A38" s="11">
        <v>23</v>
      </c>
      <c r="B38" t="s">
        <v>396</v>
      </c>
      <c r="C38" s="11" t="s">
        <v>130</v>
      </c>
      <c r="D38" s="25">
        <v>7782</v>
      </c>
      <c r="F38" s="11">
        <v>23</v>
      </c>
      <c r="G38" s="11" t="s">
        <v>201</v>
      </c>
      <c r="H38" s="12">
        <f t="shared" si="0"/>
        <v>388</v>
      </c>
      <c r="I38" s="11">
        <f t="shared" si="1"/>
        <v>3</v>
      </c>
      <c r="J38" s="3">
        <f t="shared" si="2"/>
        <v>15132</v>
      </c>
    </row>
    <row r="39" spans="1:10" ht="12.75">
      <c r="A39" s="11">
        <v>24</v>
      </c>
      <c r="B39" t="s">
        <v>162</v>
      </c>
      <c r="C39" s="11" t="s">
        <v>30</v>
      </c>
      <c r="D39" s="25">
        <v>7735</v>
      </c>
      <c r="F39" s="11">
        <v>24</v>
      </c>
      <c r="G39" s="11" t="s">
        <v>87</v>
      </c>
      <c r="H39" s="12">
        <f t="shared" si="0"/>
        <v>295.9230769230769</v>
      </c>
      <c r="I39" s="11">
        <f t="shared" si="1"/>
        <v>1</v>
      </c>
      <c r="J39" s="3">
        <f t="shared" si="2"/>
        <v>3847</v>
      </c>
    </row>
    <row r="40" spans="1:4" ht="12.75">
      <c r="A40" s="11">
        <v>25</v>
      </c>
      <c r="B40" t="s">
        <v>168</v>
      </c>
      <c r="C40" s="11" t="s">
        <v>48</v>
      </c>
      <c r="D40" s="25">
        <v>7615</v>
      </c>
    </row>
    <row r="41" spans="1:8" ht="12.75">
      <c r="A41" s="11">
        <v>26</v>
      </c>
      <c r="B41" t="s">
        <v>397</v>
      </c>
      <c r="C41" s="11" t="s">
        <v>395</v>
      </c>
      <c r="D41" s="25">
        <v>7311</v>
      </c>
      <c r="F41" s="11"/>
      <c r="G41" s="11"/>
      <c r="H41" s="24"/>
    </row>
    <row r="42" spans="1:10" ht="12.75">
      <c r="A42" s="11">
        <v>27</v>
      </c>
      <c r="B42" t="s">
        <v>92</v>
      </c>
      <c r="C42" s="11" t="s">
        <v>39</v>
      </c>
      <c r="D42" s="25">
        <v>7308</v>
      </c>
      <c r="F42" s="11"/>
      <c r="G42" s="11"/>
      <c r="H42" s="19" t="s">
        <v>55</v>
      </c>
      <c r="I42" s="20">
        <f>I33</f>
        <v>3</v>
      </c>
      <c r="J42" s="21">
        <f aca="true" t="shared" si="3" ref="J42:J47">I42/I$48</f>
        <v>0.04225352112676056</v>
      </c>
    </row>
    <row r="43" spans="1:10" ht="12.75">
      <c r="A43" s="11">
        <v>28</v>
      </c>
      <c r="B43" t="s">
        <v>398</v>
      </c>
      <c r="C43" s="11" t="s">
        <v>96</v>
      </c>
      <c r="D43" s="25">
        <v>7289</v>
      </c>
      <c r="F43" s="11"/>
      <c r="G43" s="11"/>
      <c r="H43" s="19" t="s">
        <v>57</v>
      </c>
      <c r="I43" s="20">
        <f>I24+I31</f>
        <v>6</v>
      </c>
      <c r="J43" s="21">
        <f t="shared" si="3"/>
        <v>0.08450704225352113</v>
      </c>
    </row>
    <row r="44" spans="1:10" ht="12.75">
      <c r="A44" s="11">
        <v>29</v>
      </c>
      <c r="B44" t="s">
        <v>332</v>
      </c>
      <c r="C44" s="11" t="s">
        <v>124</v>
      </c>
      <c r="D44" s="25">
        <v>7278</v>
      </c>
      <c r="F44" s="11"/>
      <c r="G44" s="11"/>
      <c r="H44" s="19" t="s">
        <v>59</v>
      </c>
      <c r="I44" s="20">
        <f>I16+I17+I18+I19+I21+I22+I23+I25+I26+I29+I30+I32+I34+I35+I36+I37+I39</f>
        <v>49</v>
      </c>
      <c r="J44" s="21">
        <f t="shared" si="3"/>
        <v>0.6901408450704225</v>
      </c>
    </row>
    <row r="45" spans="1:10" ht="12.75">
      <c r="A45" s="11">
        <v>30</v>
      </c>
      <c r="B45" t="s">
        <v>399</v>
      </c>
      <c r="C45" s="11" t="s">
        <v>52</v>
      </c>
      <c r="D45" s="25">
        <v>7219</v>
      </c>
      <c r="F45" s="11"/>
      <c r="G45" s="11"/>
      <c r="H45" s="19" t="s">
        <v>61</v>
      </c>
      <c r="I45" s="20">
        <f>I20+I28</f>
        <v>7</v>
      </c>
      <c r="J45" s="21">
        <f t="shared" si="3"/>
        <v>0.09859154929577464</v>
      </c>
    </row>
    <row r="46" spans="1:10" ht="12.75">
      <c r="A46" s="11">
        <v>31</v>
      </c>
      <c r="B46" t="s">
        <v>358</v>
      </c>
      <c r="C46" s="11" t="s">
        <v>46</v>
      </c>
      <c r="D46" s="25">
        <v>7182</v>
      </c>
      <c r="F46" s="11"/>
      <c r="G46" s="11"/>
      <c r="H46" s="19" t="s">
        <v>63</v>
      </c>
      <c r="I46" s="20">
        <f>I27</f>
        <v>3</v>
      </c>
      <c r="J46" s="21">
        <f t="shared" si="3"/>
        <v>0.04225352112676056</v>
      </c>
    </row>
    <row r="47" spans="1:10" ht="12.75">
      <c r="A47" s="11">
        <v>32</v>
      </c>
      <c r="B47" t="s">
        <v>400</v>
      </c>
      <c r="C47" s="11" t="s">
        <v>50</v>
      </c>
      <c r="D47" s="25">
        <v>7074</v>
      </c>
      <c r="F47" s="11"/>
      <c r="G47" s="11"/>
      <c r="H47" s="22" t="s">
        <v>65</v>
      </c>
      <c r="I47" s="20">
        <f>I38</f>
        <v>3</v>
      </c>
      <c r="J47" s="21">
        <f t="shared" si="3"/>
        <v>0.04225352112676056</v>
      </c>
    </row>
    <row r="48" spans="1:10" ht="12.75">
      <c r="A48" s="11">
        <v>33</v>
      </c>
      <c r="B48" s="18" t="s">
        <v>318</v>
      </c>
      <c r="C48" s="11" t="s">
        <v>203</v>
      </c>
      <c r="D48" s="25">
        <v>7012</v>
      </c>
      <c r="I48" s="4">
        <f>SUM(I42:I47)</f>
        <v>71</v>
      </c>
      <c r="J48" s="23">
        <f>SUM(J42:J47)</f>
        <v>0.9999999999999998</v>
      </c>
    </row>
    <row r="49" spans="1:4" ht="12.75">
      <c r="A49" s="11">
        <v>34</v>
      </c>
      <c r="B49" t="s">
        <v>348</v>
      </c>
      <c r="C49" s="11" t="s">
        <v>96</v>
      </c>
      <c r="D49" s="25">
        <v>6917</v>
      </c>
    </row>
    <row r="50" spans="1:4" ht="12.75">
      <c r="A50" s="11">
        <v>35</v>
      </c>
      <c r="B50" t="s">
        <v>279</v>
      </c>
      <c r="C50" s="11" t="s">
        <v>90</v>
      </c>
      <c r="D50" s="25">
        <v>6897</v>
      </c>
    </row>
    <row r="51" spans="1:4" ht="12.75">
      <c r="A51" s="11">
        <v>36</v>
      </c>
      <c r="B51" t="s">
        <v>220</v>
      </c>
      <c r="C51" s="11" t="s">
        <v>33</v>
      </c>
      <c r="D51" s="25">
        <v>6842</v>
      </c>
    </row>
    <row r="52" spans="1:4" ht="12.75">
      <c r="A52" s="11">
        <v>37</v>
      </c>
      <c r="B52" t="s">
        <v>401</v>
      </c>
      <c r="C52" s="11" t="s">
        <v>35</v>
      </c>
      <c r="D52" s="25">
        <v>6733</v>
      </c>
    </row>
    <row r="53" spans="1:4" ht="12.75">
      <c r="A53" s="11">
        <v>38</v>
      </c>
      <c r="B53" t="s">
        <v>200</v>
      </c>
      <c r="C53" s="11" t="s">
        <v>31</v>
      </c>
      <c r="D53" s="25">
        <v>6643</v>
      </c>
    </row>
    <row r="54" spans="1:4" ht="12.75">
      <c r="A54" s="11">
        <v>39</v>
      </c>
      <c r="B54" t="s">
        <v>265</v>
      </c>
      <c r="C54" s="11" t="s">
        <v>50</v>
      </c>
      <c r="D54" s="25">
        <v>6529</v>
      </c>
    </row>
    <row r="55" spans="1:4" ht="12.75">
      <c r="A55" s="11">
        <v>40</v>
      </c>
      <c r="B55" t="s">
        <v>402</v>
      </c>
      <c r="C55" s="11" t="s">
        <v>42</v>
      </c>
      <c r="D55" s="25">
        <v>6487</v>
      </c>
    </row>
    <row r="56" spans="1:4" ht="12.75">
      <c r="A56" s="11">
        <v>41</v>
      </c>
      <c r="B56" t="s">
        <v>349</v>
      </c>
      <c r="C56" s="11" t="s">
        <v>39</v>
      </c>
      <c r="D56" s="25">
        <v>6236</v>
      </c>
    </row>
    <row r="57" spans="1:4" ht="12.75">
      <c r="A57" s="11">
        <v>42</v>
      </c>
      <c r="B57" t="s">
        <v>353</v>
      </c>
      <c r="C57" s="11" t="s">
        <v>52</v>
      </c>
      <c r="D57" s="25">
        <v>6156</v>
      </c>
    </row>
    <row r="58" spans="1:4" ht="12.75">
      <c r="A58" s="11">
        <v>43</v>
      </c>
      <c r="B58" t="s">
        <v>403</v>
      </c>
      <c r="C58" s="11" t="s">
        <v>30</v>
      </c>
      <c r="D58" s="25">
        <v>6122</v>
      </c>
    </row>
    <row r="59" spans="1:4" ht="12.75">
      <c r="A59" s="11">
        <v>44</v>
      </c>
      <c r="B59" t="s">
        <v>404</v>
      </c>
      <c r="C59" s="11" t="s">
        <v>26</v>
      </c>
      <c r="D59" s="25">
        <v>6036</v>
      </c>
    </row>
    <row r="60" spans="1:4" ht="12.75">
      <c r="A60" s="11">
        <v>45</v>
      </c>
      <c r="B60" s="18" t="s">
        <v>236</v>
      </c>
      <c r="C60" s="11" t="s">
        <v>203</v>
      </c>
      <c r="D60" s="25">
        <v>6032</v>
      </c>
    </row>
    <row r="61" spans="1:4" ht="12.75">
      <c r="A61" s="11">
        <v>46</v>
      </c>
      <c r="B61" t="s">
        <v>271</v>
      </c>
      <c r="C61" s="11" t="s">
        <v>42</v>
      </c>
      <c r="D61" s="25">
        <v>6003</v>
      </c>
    </row>
    <row r="62" spans="1:4" ht="12.75">
      <c r="A62" s="11">
        <v>47</v>
      </c>
      <c r="B62" t="s">
        <v>405</v>
      </c>
      <c r="C62" s="11" t="s">
        <v>31</v>
      </c>
      <c r="D62" s="25">
        <v>5928</v>
      </c>
    </row>
    <row r="63" spans="1:4" ht="12.75">
      <c r="A63" s="11">
        <v>48</v>
      </c>
      <c r="B63" t="s">
        <v>406</v>
      </c>
      <c r="C63" s="11" t="s">
        <v>128</v>
      </c>
      <c r="D63" s="25">
        <v>5928</v>
      </c>
    </row>
    <row r="64" spans="1:4" ht="12.75">
      <c r="A64" s="11">
        <v>49</v>
      </c>
      <c r="B64" t="s">
        <v>160</v>
      </c>
      <c r="C64" s="11" t="s">
        <v>26</v>
      </c>
      <c r="D64" s="25">
        <v>5841</v>
      </c>
    </row>
    <row r="65" spans="1:4" ht="12.75">
      <c r="A65" s="11">
        <v>50</v>
      </c>
      <c r="B65" t="s">
        <v>270</v>
      </c>
      <c r="C65" s="11" t="s">
        <v>124</v>
      </c>
      <c r="D65" s="25">
        <v>5726</v>
      </c>
    </row>
    <row r="66" spans="1:4" ht="12.75">
      <c r="A66" s="11">
        <v>51</v>
      </c>
      <c r="B66" t="s">
        <v>213</v>
      </c>
      <c r="C66" s="11" t="s">
        <v>44</v>
      </c>
      <c r="D66" s="25">
        <v>5605</v>
      </c>
    </row>
    <row r="67" spans="1:4" ht="12.75">
      <c r="A67" s="11">
        <v>52</v>
      </c>
      <c r="B67" t="s">
        <v>407</v>
      </c>
      <c r="C67" s="11" t="s">
        <v>35</v>
      </c>
      <c r="D67" s="25">
        <v>5548</v>
      </c>
    </row>
    <row r="68" spans="1:4" ht="12.75">
      <c r="A68" s="11">
        <v>53</v>
      </c>
      <c r="B68" t="s">
        <v>408</v>
      </c>
      <c r="C68" s="11" t="s">
        <v>128</v>
      </c>
      <c r="D68" s="25">
        <v>5535</v>
      </c>
    </row>
    <row r="69" spans="1:4" ht="12.75">
      <c r="A69" s="11">
        <v>54</v>
      </c>
      <c r="B69" t="s">
        <v>409</v>
      </c>
      <c r="C69" s="11" t="s">
        <v>163</v>
      </c>
      <c r="D69" s="25">
        <v>5505</v>
      </c>
    </row>
    <row r="70" spans="1:4" ht="12.75">
      <c r="A70" s="11">
        <v>55</v>
      </c>
      <c r="B70" t="s">
        <v>280</v>
      </c>
      <c r="C70" s="11" t="s">
        <v>130</v>
      </c>
      <c r="D70" s="25">
        <v>5465</v>
      </c>
    </row>
    <row r="71" spans="1:4" ht="12.75">
      <c r="A71" s="11">
        <v>56</v>
      </c>
      <c r="B71" t="s">
        <v>171</v>
      </c>
      <c r="C71" s="11" t="s">
        <v>163</v>
      </c>
      <c r="D71" s="25">
        <v>5445</v>
      </c>
    </row>
    <row r="72" spans="1:4" ht="12.75">
      <c r="A72" s="11">
        <v>57</v>
      </c>
      <c r="B72" t="s">
        <v>410</v>
      </c>
      <c r="C72" s="11" t="s">
        <v>128</v>
      </c>
      <c r="D72" s="25">
        <v>5440</v>
      </c>
    </row>
    <row r="73" spans="1:4" ht="12.75">
      <c r="A73" s="11">
        <v>58</v>
      </c>
      <c r="B73" t="s">
        <v>343</v>
      </c>
      <c r="C73" s="11" t="s">
        <v>38</v>
      </c>
      <c r="D73" s="25">
        <v>5419</v>
      </c>
    </row>
    <row r="74" spans="1:4" ht="12.75">
      <c r="A74" s="11">
        <v>59</v>
      </c>
      <c r="B74" t="s">
        <v>292</v>
      </c>
      <c r="C74" s="11" t="s">
        <v>201</v>
      </c>
      <c r="D74" s="25">
        <v>5299</v>
      </c>
    </row>
    <row r="75" spans="1:4" ht="12.75">
      <c r="A75" s="11">
        <v>60</v>
      </c>
      <c r="B75" t="s">
        <v>411</v>
      </c>
      <c r="C75" s="11" t="s">
        <v>395</v>
      </c>
      <c r="D75" s="25">
        <v>5293</v>
      </c>
    </row>
    <row r="76" spans="1:4" ht="12.75">
      <c r="A76" s="11">
        <v>61</v>
      </c>
      <c r="B76" t="s">
        <v>351</v>
      </c>
      <c r="C76" s="11" t="s">
        <v>124</v>
      </c>
      <c r="D76" s="25">
        <v>5261</v>
      </c>
    </row>
    <row r="77" spans="1:4" ht="12.75">
      <c r="A77" s="11">
        <v>62</v>
      </c>
      <c r="B77" t="s">
        <v>412</v>
      </c>
      <c r="C77" s="11" t="s">
        <v>38</v>
      </c>
      <c r="D77" s="25">
        <v>5199</v>
      </c>
    </row>
    <row r="78" spans="1:4" ht="12.75">
      <c r="A78" s="11">
        <v>63</v>
      </c>
      <c r="B78" t="s">
        <v>413</v>
      </c>
      <c r="C78" s="11" t="s">
        <v>28</v>
      </c>
      <c r="D78" s="25">
        <v>5087</v>
      </c>
    </row>
    <row r="79" spans="1:4" ht="12.75">
      <c r="A79" s="11">
        <v>64</v>
      </c>
      <c r="B79" t="s">
        <v>414</v>
      </c>
      <c r="C79" s="11" t="s">
        <v>201</v>
      </c>
      <c r="D79" s="25">
        <v>5048</v>
      </c>
    </row>
    <row r="80" spans="1:4" ht="12.75">
      <c r="A80" s="11">
        <v>65</v>
      </c>
      <c r="B80" t="s">
        <v>415</v>
      </c>
      <c r="C80" s="11" t="s">
        <v>163</v>
      </c>
      <c r="D80" s="25">
        <v>5033</v>
      </c>
    </row>
    <row r="81" spans="1:4" ht="12.75">
      <c r="A81" s="11">
        <v>66</v>
      </c>
      <c r="B81" t="s">
        <v>275</v>
      </c>
      <c r="C81" s="11" t="s">
        <v>46</v>
      </c>
      <c r="D81" s="25">
        <v>4793</v>
      </c>
    </row>
    <row r="82" spans="1:4" ht="12.75">
      <c r="A82" s="11">
        <v>67</v>
      </c>
      <c r="B82" t="s">
        <v>416</v>
      </c>
      <c r="C82" s="11" t="s">
        <v>201</v>
      </c>
      <c r="D82" s="25">
        <v>4785</v>
      </c>
    </row>
    <row r="83" spans="1:4" ht="12.75">
      <c r="A83" s="11">
        <v>68</v>
      </c>
      <c r="B83" t="s">
        <v>417</v>
      </c>
      <c r="C83" s="11" t="s">
        <v>395</v>
      </c>
      <c r="D83" s="25">
        <v>4170</v>
      </c>
    </row>
    <row r="84" spans="1:4" ht="12.75">
      <c r="A84" s="11">
        <v>69</v>
      </c>
      <c r="B84" t="s">
        <v>346</v>
      </c>
      <c r="C84" s="11" t="s">
        <v>46</v>
      </c>
      <c r="D84" s="25">
        <v>3946</v>
      </c>
    </row>
    <row r="85" spans="1:4" ht="12.75">
      <c r="A85" s="11">
        <v>70</v>
      </c>
      <c r="B85" t="s">
        <v>367</v>
      </c>
      <c r="C85" s="11" t="s">
        <v>87</v>
      </c>
      <c r="D85" s="25">
        <v>3847</v>
      </c>
    </row>
    <row r="86" spans="1:4" ht="12.75">
      <c r="A86" s="11">
        <v>71</v>
      </c>
      <c r="B86" t="s">
        <v>418</v>
      </c>
      <c r="C86" s="11" t="s">
        <v>50</v>
      </c>
      <c r="D86" s="25">
        <v>3452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17"/>
  <sheetViews>
    <sheetView workbookViewId="0" topLeftCell="A1">
      <selection activeCell="E19" sqref="E19"/>
    </sheetView>
  </sheetViews>
  <sheetFormatPr defaultColWidth="9.140625" defaultRowHeight="15" customHeight="1"/>
  <cols>
    <col min="1" max="1" width="6.7109375" style="0" customWidth="1"/>
    <col min="2" max="2" width="28.7109375" style="0" customWidth="1"/>
    <col min="3" max="3" width="5.421875" style="11" customWidth="1"/>
    <col min="4" max="4" width="6.57421875" style="11" customWidth="1"/>
    <col min="5" max="5" width="9.7109375" style="0" customWidth="1"/>
    <col min="6" max="6" width="10.00390625" style="0" customWidth="1"/>
    <col min="7" max="7" width="8.7109375" style="0" customWidth="1"/>
    <col min="8" max="8" width="13.8515625" style="0" customWidth="1"/>
    <col min="9" max="9" width="8.00390625" style="0" customWidth="1"/>
    <col min="10" max="10" width="7.00390625" style="0" customWidth="1"/>
  </cols>
  <sheetData>
    <row r="1" spans="1:12" ht="21" customHeight="1">
      <c r="A1" s="35" t="s">
        <v>419</v>
      </c>
      <c r="B1" s="36"/>
      <c r="E1" s="36"/>
      <c r="F1" s="36"/>
      <c r="G1" s="36"/>
      <c r="H1" s="36"/>
      <c r="I1" s="36"/>
      <c r="J1" s="36"/>
      <c r="K1" s="36"/>
      <c r="L1" s="36"/>
    </row>
    <row r="2" spans="1:12" ht="12.75" customHeight="1">
      <c r="A2" s="35" t="s">
        <v>420</v>
      </c>
      <c r="B2" s="36"/>
      <c r="F2" s="3" t="s">
        <v>2</v>
      </c>
      <c r="G2" t="s">
        <v>421</v>
      </c>
      <c r="H2" t="s">
        <v>422</v>
      </c>
      <c r="I2" s="36" t="s">
        <v>383</v>
      </c>
      <c r="J2" s="36"/>
      <c r="K2" s="36"/>
      <c r="L2" s="36"/>
    </row>
    <row r="3" spans="2:12" ht="12.75" customHeight="1">
      <c r="B3" s="36"/>
      <c r="C3"/>
      <c r="F3" s="3" t="s">
        <v>5</v>
      </c>
      <c r="G3" t="s">
        <v>423</v>
      </c>
      <c r="H3" t="s">
        <v>11</v>
      </c>
      <c r="I3" s="36" t="s">
        <v>117</v>
      </c>
      <c r="J3" s="36"/>
      <c r="K3" s="36"/>
      <c r="L3" s="36"/>
    </row>
    <row r="4" spans="1:12" ht="12.75" customHeight="1">
      <c r="A4" s="36" t="s">
        <v>424</v>
      </c>
      <c r="B4" s="36"/>
      <c r="C4" s="11">
        <v>102</v>
      </c>
      <c r="D4" s="4" t="s">
        <v>9</v>
      </c>
      <c r="F4" s="3" t="s">
        <v>10</v>
      </c>
      <c r="G4" t="s">
        <v>425</v>
      </c>
      <c r="H4" t="s">
        <v>426</v>
      </c>
      <c r="I4" s="36" t="s">
        <v>187</v>
      </c>
      <c r="J4" s="36"/>
      <c r="K4" s="36"/>
      <c r="L4" s="36"/>
    </row>
    <row r="5" spans="3:9" ht="12.75" customHeight="1">
      <c r="C5" s="11">
        <v>18</v>
      </c>
      <c r="D5" s="4" t="s">
        <v>12</v>
      </c>
      <c r="F5" s="3" t="s">
        <v>13</v>
      </c>
      <c r="G5" t="s">
        <v>427</v>
      </c>
      <c r="H5" t="s">
        <v>121</v>
      </c>
      <c r="I5" s="36" t="s">
        <v>52</v>
      </c>
    </row>
    <row r="6" spans="1:9" ht="12.75" customHeight="1">
      <c r="A6" s="36"/>
      <c r="C6" s="11">
        <v>10</v>
      </c>
      <c r="D6" s="5" t="s">
        <v>15</v>
      </c>
      <c r="F6" s="3" t="s">
        <v>82</v>
      </c>
      <c r="G6" t="s">
        <v>428</v>
      </c>
      <c r="H6" t="s">
        <v>429</v>
      </c>
      <c r="I6" s="36" t="s">
        <v>430</v>
      </c>
    </row>
    <row r="7" spans="3:9" ht="12.75" customHeight="1">
      <c r="C7" s="11">
        <f>F40</f>
        <v>25</v>
      </c>
      <c r="D7" s="11" t="s">
        <v>16</v>
      </c>
      <c r="F7" s="3" t="s">
        <v>120</v>
      </c>
      <c r="G7" t="s">
        <v>431</v>
      </c>
      <c r="H7" t="s">
        <v>310</v>
      </c>
      <c r="I7" s="36" t="s">
        <v>117</v>
      </c>
    </row>
    <row r="8" spans="6:9" ht="12.75" customHeight="1">
      <c r="F8" s="3" t="s">
        <v>257</v>
      </c>
      <c r="G8" t="s">
        <v>432</v>
      </c>
      <c r="H8" t="s">
        <v>433</v>
      </c>
      <c r="I8" s="36" t="s">
        <v>434</v>
      </c>
    </row>
    <row r="9" spans="6:9" ht="12.75" customHeight="1">
      <c r="F9" s="3" t="s">
        <v>308</v>
      </c>
      <c r="G9" t="s">
        <v>435</v>
      </c>
      <c r="H9" t="s">
        <v>436</v>
      </c>
      <c r="I9" s="36" t="s">
        <v>437</v>
      </c>
    </row>
    <row r="10" spans="6:9" ht="12.75" customHeight="1">
      <c r="F10" s="3" t="s">
        <v>311</v>
      </c>
      <c r="G10" t="s">
        <v>438</v>
      </c>
      <c r="H10" t="s">
        <v>439</v>
      </c>
      <c r="I10" s="36" t="s">
        <v>52</v>
      </c>
    </row>
    <row r="11" spans="6:9" ht="12.75" customHeight="1">
      <c r="F11" s="3" t="s">
        <v>386</v>
      </c>
      <c r="G11" t="s">
        <v>440</v>
      </c>
      <c r="H11" t="s">
        <v>441</v>
      </c>
      <c r="I11" s="36" t="s">
        <v>442</v>
      </c>
    </row>
    <row r="13" ht="12.75" customHeight="1"/>
    <row r="14" ht="12.75" customHeight="1">
      <c r="F14" s="2"/>
    </row>
    <row r="15" spans="1:10" ht="12.75" customHeight="1">
      <c r="A15" s="7" t="s">
        <v>17</v>
      </c>
      <c r="B15" s="37" t="s">
        <v>18</v>
      </c>
      <c r="C15" s="7" t="s">
        <v>19</v>
      </c>
      <c r="D15" s="6" t="s">
        <v>20</v>
      </c>
      <c r="F15" s="7" t="s">
        <v>21</v>
      </c>
      <c r="G15" s="6" t="s">
        <v>19</v>
      </c>
      <c r="H15" s="6" t="s">
        <v>22</v>
      </c>
      <c r="I15" s="6" t="s">
        <v>23</v>
      </c>
      <c r="J15" s="8" t="s">
        <v>24</v>
      </c>
    </row>
    <row r="16" spans="1:10" ht="12.75" customHeight="1">
      <c r="A16" s="9">
        <v>1</v>
      </c>
      <c r="B16" s="10" t="s">
        <v>443</v>
      </c>
      <c r="C16" s="9" t="s">
        <v>33</v>
      </c>
      <c r="D16" s="29">
        <v>15386</v>
      </c>
      <c r="F16" s="11">
        <v>1</v>
      </c>
      <c r="G16" s="11" t="s">
        <v>33</v>
      </c>
      <c r="H16" s="12">
        <f aca="true" t="shared" si="0" ref="H16:H40">J16/I16/$C$5</f>
        <v>651.6319444444445</v>
      </c>
      <c r="I16" s="11">
        <f aca="true" t="shared" si="1" ref="I16:I40">COUNTIF($C$16:$D$133,G16)</f>
        <v>8</v>
      </c>
      <c r="J16" s="3">
        <f aca="true" t="shared" si="2" ref="J16:J40">SUMIF($C$16:$D$133,G16,$D$16:$D$133)</f>
        <v>93835</v>
      </c>
    </row>
    <row r="17" spans="1:10" ht="12.75" customHeight="1">
      <c r="A17" s="13">
        <v>2</v>
      </c>
      <c r="B17" s="14" t="s">
        <v>221</v>
      </c>
      <c r="C17" s="13" t="s">
        <v>26</v>
      </c>
      <c r="D17" s="29">
        <v>14563</v>
      </c>
      <c r="F17" s="11">
        <v>2</v>
      </c>
      <c r="G17" s="15" t="s">
        <v>26</v>
      </c>
      <c r="H17" s="12">
        <f t="shared" si="0"/>
        <v>633.8290598290598</v>
      </c>
      <c r="I17" s="11">
        <f t="shared" si="1"/>
        <v>13</v>
      </c>
      <c r="J17" s="3">
        <f t="shared" si="2"/>
        <v>148316</v>
      </c>
    </row>
    <row r="18" spans="1:10" ht="12.75" customHeight="1">
      <c r="A18" s="16">
        <v>3</v>
      </c>
      <c r="B18" s="17" t="s">
        <v>32</v>
      </c>
      <c r="C18" s="16" t="s">
        <v>26</v>
      </c>
      <c r="D18" s="29">
        <v>14146</v>
      </c>
      <c r="F18" s="11">
        <v>3</v>
      </c>
      <c r="G18" s="11" t="s">
        <v>48</v>
      </c>
      <c r="H18" s="12">
        <f t="shared" si="0"/>
        <v>629.9444444444445</v>
      </c>
      <c r="I18" s="11">
        <f t="shared" si="1"/>
        <v>3</v>
      </c>
      <c r="J18" s="3">
        <f t="shared" si="2"/>
        <v>34017</v>
      </c>
    </row>
    <row r="19" spans="1:10" ht="12.75" customHeight="1">
      <c r="A19" s="15">
        <v>4</v>
      </c>
      <c r="B19" s="38" t="s">
        <v>324</v>
      </c>
      <c r="C19" s="15" t="s">
        <v>26</v>
      </c>
      <c r="D19" s="29">
        <v>14030</v>
      </c>
      <c r="F19" s="11">
        <v>4</v>
      </c>
      <c r="G19" s="15" t="s">
        <v>30</v>
      </c>
      <c r="H19" s="12">
        <f t="shared" si="0"/>
        <v>604.1944444444445</v>
      </c>
      <c r="I19" s="11">
        <f t="shared" si="1"/>
        <v>6</v>
      </c>
      <c r="J19" s="3">
        <f t="shared" si="2"/>
        <v>65253</v>
      </c>
    </row>
    <row r="20" spans="1:10" ht="12.75" customHeight="1">
      <c r="A20" s="15">
        <v>5</v>
      </c>
      <c r="B20" s="38" t="s">
        <v>29</v>
      </c>
      <c r="C20" s="15" t="s">
        <v>30</v>
      </c>
      <c r="D20" s="29">
        <v>13972</v>
      </c>
      <c r="F20" s="11">
        <v>5</v>
      </c>
      <c r="G20" s="11" t="s">
        <v>203</v>
      </c>
      <c r="H20" s="12">
        <f t="shared" si="0"/>
        <v>597.5</v>
      </c>
      <c r="I20" s="11">
        <f t="shared" si="1"/>
        <v>3</v>
      </c>
      <c r="J20" s="3">
        <f t="shared" si="2"/>
        <v>32265</v>
      </c>
    </row>
    <row r="21" spans="1:10" ht="12.75" customHeight="1">
      <c r="A21" s="15">
        <v>6</v>
      </c>
      <c r="B21" s="38" t="s">
        <v>314</v>
      </c>
      <c r="C21" s="15" t="s">
        <v>26</v>
      </c>
      <c r="D21" s="29">
        <v>13928</v>
      </c>
      <c r="F21" s="11">
        <v>6</v>
      </c>
      <c r="G21" s="15" t="s">
        <v>90</v>
      </c>
      <c r="H21" s="12">
        <f t="shared" si="0"/>
        <v>572.0833333333334</v>
      </c>
      <c r="I21" s="11">
        <f t="shared" si="1"/>
        <v>4</v>
      </c>
      <c r="J21" s="3">
        <f t="shared" si="2"/>
        <v>41190</v>
      </c>
    </row>
    <row r="22" spans="1:10" ht="12.75" customHeight="1">
      <c r="A22" s="15">
        <v>7</v>
      </c>
      <c r="B22" s="38" t="s">
        <v>276</v>
      </c>
      <c r="C22" s="15" t="s">
        <v>33</v>
      </c>
      <c r="D22" s="29">
        <v>13634</v>
      </c>
      <c r="F22" s="11">
        <v>7</v>
      </c>
      <c r="G22" s="11" t="s">
        <v>42</v>
      </c>
      <c r="H22" s="12">
        <f t="shared" si="0"/>
        <v>555.5972222222222</v>
      </c>
      <c r="I22" s="11">
        <f t="shared" si="1"/>
        <v>4</v>
      </c>
      <c r="J22" s="3">
        <f t="shared" si="2"/>
        <v>40003</v>
      </c>
    </row>
    <row r="23" spans="1:10" ht="12.75" customHeight="1">
      <c r="A23" s="15">
        <v>8</v>
      </c>
      <c r="B23" s="38" t="s">
        <v>127</v>
      </c>
      <c r="C23" s="15" t="s">
        <v>31</v>
      </c>
      <c r="D23" s="29">
        <v>13490</v>
      </c>
      <c r="F23" s="11">
        <v>8</v>
      </c>
      <c r="G23" s="15" t="s">
        <v>130</v>
      </c>
      <c r="H23" s="12">
        <f t="shared" si="0"/>
        <v>553.6296296296297</v>
      </c>
      <c r="I23" s="11">
        <f t="shared" si="1"/>
        <v>3</v>
      </c>
      <c r="J23" s="3">
        <f t="shared" si="2"/>
        <v>29896</v>
      </c>
    </row>
    <row r="24" spans="1:10" ht="12.75" customHeight="1">
      <c r="A24" s="15">
        <v>9</v>
      </c>
      <c r="B24" s="38" t="s">
        <v>98</v>
      </c>
      <c r="C24" s="15" t="s">
        <v>90</v>
      </c>
      <c r="D24" s="29">
        <v>13335</v>
      </c>
      <c r="F24" s="11">
        <v>9</v>
      </c>
      <c r="G24" s="15" t="s">
        <v>96</v>
      </c>
      <c r="H24" s="12">
        <f t="shared" si="0"/>
        <v>541.1319444444445</v>
      </c>
      <c r="I24" s="11">
        <f t="shared" si="1"/>
        <v>8</v>
      </c>
      <c r="J24" s="3">
        <f t="shared" si="2"/>
        <v>77923</v>
      </c>
    </row>
    <row r="25" spans="1:10" ht="12.75" customHeight="1">
      <c r="A25" s="15">
        <v>10</v>
      </c>
      <c r="B25" s="38" t="s">
        <v>240</v>
      </c>
      <c r="C25" s="15" t="s">
        <v>39</v>
      </c>
      <c r="D25" s="29">
        <v>13122</v>
      </c>
      <c r="F25" s="11">
        <v>10</v>
      </c>
      <c r="G25" s="15" t="s">
        <v>201</v>
      </c>
      <c r="H25" s="12">
        <f t="shared" si="0"/>
        <v>535.4814814814814</v>
      </c>
      <c r="I25" s="11">
        <f t="shared" si="1"/>
        <v>3</v>
      </c>
      <c r="J25" s="3">
        <f t="shared" si="2"/>
        <v>28916</v>
      </c>
    </row>
    <row r="26" spans="1:10" ht="12.75" customHeight="1">
      <c r="A26" s="15">
        <v>11</v>
      </c>
      <c r="B26" s="38" t="s">
        <v>390</v>
      </c>
      <c r="C26" s="15" t="s">
        <v>33</v>
      </c>
      <c r="D26" s="29">
        <v>13100</v>
      </c>
      <c r="F26" s="11">
        <v>11</v>
      </c>
      <c r="G26" s="11" t="s">
        <v>395</v>
      </c>
      <c r="H26" s="12">
        <f t="shared" si="0"/>
        <v>533.0138888888889</v>
      </c>
      <c r="I26" s="11">
        <f t="shared" si="1"/>
        <v>4</v>
      </c>
      <c r="J26" s="3">
        <f t="shared" si="2"/>
        <v>38377</v>
      </c>
    </row>
    <row r="27" spans="1:10" ht="12.75" customHeight="1">
      <c r="A27" s="15">
        <v>12</v>
      </c>
      <c r="B27" s="38" t="s">
        <v>200</v>
      </c>
      <c r="C27" s="15" t="s">
        <v>31</v>
      </c>
      <c r="D27" s="29">
        <v>12895</v>
      </c>
      <c r="F27" s="11">
        <v>12</v>
      </c>
      <c r="G27" s="11" t="s">
        <v>163</v>
      </c>
      <c r="H27" s="12">
        <f t="shared" si="0"/>
        <v>525.5</v>
      </c>
      <c r="I27" s="11">
        <f t="shared" si="1"/>
        <v>1</v>
      </c>
      <c r="J27" s="3">
        <f t="shared" si="2"/>
        <v>9459</v>
      </c>
    </row>
    <row r="28" spans="1:10" ht="12.75" customHeight="1">
      <c r="A28" s="15">
        <v>13</v>
      </c>
      <c r="B28" s="38" t="s">
        <v>444</v>
      </c>
      <c r="C28" s="15" t="s">
        <v>48</v>
      </c>
      <c r="D28" s="29">
        <v>12727</v>
      </c>
      <c r="F28" s="11">
        <v>13</v>
      </c>
      <c r="G28" s="11" t="s">
        <v>39</v>
      </c>
      <c r="H28" s="12">
        <f t="shared" si="0"/>
        <v>524.9351851851852</v>
      </c>
      <c r="I28" s="11">
        <f t="shared" si="1"/>
        <v>6</v>
      </c>
      <c r="J28" s="3">
        <f t="shared" si="2"/>
        <v>56693</v>
      </c>
    </row>
    <row r="29" spans="1:10" ht="12.75" customHeight="1">
      <c r="A29" s="15">
        <v>14</v>
      </c>
      <c r="B29" s="38" t="s">
        <v>445</v>
      </c>
      <c r="C29" s="15" t="s">
        <v>26</v>
      </c>
      <c r="D29" s="29">
        <v>12622</v>
      </c>
      <c r="F29" s="11">
        <v>14</v>
      </c>
      <c r="G29" s="11" t="s">
        <v>35</v>
      </c>
      <c r="H29" s="12">
        <f t="shared" si="0"/>
        <v>495.5</v>
      </c>
      <c r="I29" s="11">
        <f t="shared" si="1"/>
        <v>1</v>
      </c>
      <c r="J29" s="3">
        <f t="shared" si="2"/>
        <v>8919</v>
      </c>
    </row>
    <row r="30" spans="1:10" ht="12.75" customHeight="1">
      <c r="A30" s="15">
        <v>15</v>
      </c>
      <c r="B30" s="18" t="s">
        <v>236</v>
      </c>
      <c r="C30" s="15" t="s">
        <v>203</v>
      </c>
      <c r="D30" s="29">
        <v>12194</v>
      </c>
      <c r="F30" s="11">
        <v>15</v>
      </c>
      <c r="G30" s="11" t="s">
        <v>31</v>
      </c>
      <c r="H30" s="12">
        <f t="shared" si="0"/>
        <v>494.0416666666667</v>
      </c>
      <c r="I30" s="11">
        <f t="shared" si="1"/>
        <v>8</v>
      </c>
      <c r="J30" s="3">
        <f t="shared" si="2"/>
        <v>71142</v>
      </c>
    </row>
    <row r="31" spans="1:10" ht="12.75" customHeight="1">
      <c r="A31" s="15">
        <v>16</v>
      </c>
      <c r="B31" s="38" t="s">
        <v>446</v>
      </c>
      <c r="C31" s="15" t="s">
        <v>96</v>
      </c>
      <c r="D31" s="29">
        <v>11875</v>
      </c>
      <c r="F31" s="11">
        <v>16</v>
      </c>
      <c r="G31" s="15" t="s">
        <v>28</v>
      </c>
      <c r="H31" s="12">
        <f t="shared" si="0"/>
        <v>483.375</v>
      </c>
      <c r="I31" s="11">
        <f t="shared" si="1"/>
        <v>4</v>
      </c>
      <c r="J31" s="3">
        <f t="shared" si="2"/>
        <v>34803</v>
      </c>
    </row>
    <row r="32" spans="1:10" ht="12.75" customHeight="1">
      <c r="A32" s="15">
        <v>17</v>
      </c>
      <c r="B32" s="38" t="s">
        <v>447</v>
      </c>
      <c r="C32" s="15" t="s">
        <v>26</v>
      </c>
      <c r="D32" s="29">
        <v>11807</v>
      </c>
      <c r="F32" s="11">
        <v>17</v>
      </c>
      <c r="G32" s="15" t="s">
        <v>44</v>
      </c>
      <c r="H32" s="12">
        <f t="shared" si="0"/>
        <v>467.15740740740745</v>
      </c>
      <c r="I32" s="11">
        <f t="shared" si="1"/>
        <v>6</v>
      </c>
      <c r="J32" s="3">
        <f t="shared" si="2"/>
        <v>50453</v>
      </c>
    </row>
    <row r="33" spans="1:10" ht="12.75" customHeight="1">
      <c r="A33" s="15">
        <v>18</v>
      </c>
      <c r="B33" s="38" t="s">
        <v>92</v>
      </c>
      <c r="C33" s="15" t="s">
        <v>39</v>
      </c>
      <c r="D33" s="29">
        <v>11791</v>
      </c>
      <c r="F33" s="11">
        <v>18</v>
      </c>
      <c r="G33" s="11" t="s">
        <v>38</v>
      </c>
      <c r="H33" s="12">
        <f t="shared" si="0"/>
        <v>451.80555555555554</v>
      </c>
      <c r="I33" s="11">
        <f t="shared" si="1"/>
        <v>2</v>
      </c>
      <c r="J33" s="3">
        <f t="shared" si="2"/>
        <v>16265</v>
      </c>
    </row>
    <row r="34" spans="1:10" ht="12.75" customHeight="1">
      <c r="A34" s="15">
        <v>19</v>
      </c>
      <c r="B34" s="38" t="s">
        <v>448</v>
      </c>
      <c r="C34" s="15" t="s">
        <v>28</v>
      </c>
      <c r="D34" s="29">
        <v>11760</v>
      </c>
      <c r="F34" s="11">
        <v>19</v>
      </c>
      <c r="G34" s="11" t="s">
        <v>124</v>
      </c>
      <c r="H34" s="12">
        <f t="shared" si="0"/>
        <v>449.1111111111111</v>
      </c>
      <c r="I34" s="11">
        <f t="shared" si="1"/>
        <v>3</v>
      </c>
      <c r="J34" s="3">
        <f t="shared" si="2"/>
        <v>24252</v>
      </c>
    </row>
    <row r="35" spans="1:10" ht="12.75" customHeight="1">
      <c r="A35" s="15">
        <v>20</v>
      </c>
      <c r="B35" s="38" t="s">
        <v>449</v>
      </c>
      <c r="C35" s="15" t="s">
        <v>30</v>
      </c>
      <c r="D35" s="29">
        <v>11696</v>
      </c>
      <c r="F35" s="11">
        <v>20</v>
      </c>
      <c r="G35" s="11" t="s">
        <v>450</v>
      </c>
      <c r="H35" s="12">
        <f t="shared" si="0"/>
        <v>443.55555555555554</v>
      </c>
      <c r="I35" s="11">
        <f t="shared" si="1"/>
        <v>1</v>
      </c>
      <c r="J35" s="3">
        <f t="shared" si="2"/>
        <v>7984</v>
      </c>
    </row>
    <row r="36" spans="1:10" ht="12.75" customHeight="1">
      <c r="A36" s="15">
        <v>21</v>
      </c>
      <c r="B36" s="38" t="s">
        <v>396</v>
      </c>
      <c r="C36" s="15" t="s">
        <v>130</v>
      </c>
      <c r="D36" s="29">
        <v>11517</v>
      </c>
      <c r="F36" s="11">
        <v>21</v>
      </c>
      <c r="G36" s="11" t="s">
        <v>52</v>
      </c>
      <c r="H36" s="12">
        <f t="shared" si="0"/>
        <v>442.81481481481484</v>
      </c>
      <c r="I36" s="11">
        <f t="shared" si="1"/>
        <v>3</v>
      </c>
      <c r="J36" s="3">
        <f t="shared" si="2"/>
        <v>23912</v>
      </c>
    </row>
    <row r="37" spans="1:10" ht="12.75" customHeight="1">
      <c r="A37" s="15">
        <v>22</v>
      </c>
      <c r="B37" s="38" t="s">
        <v>220</v>
      </c>
      <c r="C37" s="15" t="s">
        <v>33</v>
      </c>
      <c r="D37" s="29">
        <v>11488</v>
      </c>
      <c r="F37" s="11">
        <v>22</v>
      </c>
      <c r="G37" s="11" t="s">
        <v>46</v>
      </c>
      <c r="H37" s="12">
        <f t="shared" si="0"/>
        <v>421.9814814814815</v>
      </c>
      <c r="I37" s="11">
        <f t="shared" si="1"/>
        <v>3</v>
      </c>
      <c r="J37" s="3">
        <f t="shared" si="2"/>
        <v>22787</v>
      </c>
    </row>
    <row r="38" spans="1:10" ht="12.75" customHeight="1">
      <c r="A38" s="15">
        <v>23</v>
      </c>
      <c r="B38" s="38" t="s">
        <v>279</v>
      </c>
      <c r="C38" s="15" t="s">
        <v>90</v>
      </c>
      <c r="D38" s="29">
        <v>11408</v>
      </c>
      <c r="F38" s="11">
        <v>23</v>
      </c>
      <c r="G38" s="11" t="s">
        <v>50</v>
      </c>
      <c r="H38" s="12">
        <f t="shared" si="0"/>
        <v>401.19444444444446</v>
      </c>
      <c r="I38" s="11">
        <f t="shared" si="1"/>
        <v>2</v>
      </c>
      <c r="J38" s="3">
        <f t="shared" si="2"/>
        <v>14443</v>
      </c>
    </row>
    <row r="39" spans="1:10" ht="12.75" customHeight="1">
      <c r="A39" s="15">
        <v>24</v>
      </c>
      <c r="B39" s="38" t="s">
        <v>325</v>
      </c>
      <c r="C39" s="15" t="s">
        <v>30</v>
      </c>
      <c r="D39" s="29">
        <v>11328</v>
      </c>
      <c r="F39" s="11">
        <v>24</v>
      </c>
      <c r="G39" s="11" t="s">
        <v>87</v>
      </c>
      <c r="H39" s="12">
        <f t="shared" si="0"/>
        <v>359.1111111111111</v>
      </c>
      <c r="I39" s="11">
        <f t="shared" si="1"/>
        <v>1</v>
      </c>
      <c r="J39" s="3">
        <f t="shared" si="2"/>
        <v>6464</v>
      </c>
    </row>
    <row r="40" spans="1:10" ht="12.75" customHeight="1">
      <c r="A40" s="15">
        <v>25</v>
      </c>
      <c r="B40" s="38" t="s">
        <v>282</v>
      </c>
      <c r="C40" s="15" t="s">
        <v>48</v>
      </c>
      <c r="D40" s="29">
        <v>11306</v>
      </c>
      <c r="F40" s="11">
        <v>25</v>
      </c>
      <c r="G40" s="11" t="s">
        <v>451</v>
      </c>
      <c r="H40" s="12">
        <f t="shared" si="0"/>
        <v>317.8333333333333</v>
      </c>
      <c r="I40" s="11">
        <f t="shared" si="1"/>
        <v>2</v>
      </c>
      <c r="J40" s="3">
        <f t="shared" si="2"/>
        <v>11442</v>
      </c>
    </row>
    <row r="41" spans="1:8" ht="12.75" customHeight="1">
      <c r="A41" s="15">
        <v>26</v>
      </c>
      <c r="B41" s="18" t="s">
        <v>318</v>
      </c>
      <c r="C41" s="15" t="s">
        <v>203</v>
      </c>
      <c r="D41" s="29">
        <v>11213</v>
      </c>
      <c r="F41" s="11"/>
      <c r="G41" s="11"/>
      <c r="H41" s="24"/>
    </row>
    <row r="42" spans="1:8" ht="12.75" customHeight="1">
      <c r="A42" s="15">
        <v>27</v>
      </c>
      <c r="B42" s="38" t="s">
        <v>452</v>
      </c>
      <c r="C42" s="15" t="s">
        <v>96</v>
      </c>
      <c r="D42" s="29">
        <v>11194</v>
      </c>
      <c r="F42" s="11"/>
      <c r="G42" s="11"/>
      <c r="H42" s="24"/>
    </row>
    <row r="43" spans="1:10" ht="12.75" customHeight="1">
      <c r="A43" s="15">
        <v>28</v>
      </c>
      <c r="B43" s="38" t="s">
        <v>453</v>
      </c>
      <c r="C43" s="15" t="s">
        <v>26</v>
      </c>
      <c r="D43" s="29">
        <v>11179</v>
      </c>
      <c r="F43" s="11"/>
      <c r="G43" s="11"/>
      <c r="H43" s="19" t="s">
        <v>55</v>
      </c>
      <c r="I43" s="20">
        <v>0</v>
      </c>
      <c r="J43" s="21">
        <f aca="true" t="shared" si="3" ref="J43:J48">I43/I$49</f>
        <v>0</v>
      </c>
    </row>
    <row r="44" spans="1:10" ht="12.75" customHeight="1">
      <c r="A44" s="15">
        <v>29</v>
      </c>
      <c r="B44" s="38" t="s">
        <v>391</v>
      </c>
      <c r="C44" s="15" t="s">
        <v>42</v>
      </c>
      <c r="D44" s="29">
        <v>11124</v>
      </c>
      <c r="F44" s="11"/>
      <c r="G44" s="11"/>
      <c r="H44" s="19" t="s">
        <v>57</v>
      </c>
      <c r="I44" s="20">
        <f>I24+I34</f>
        <v>11</v>
      </c>
      <c r="J44" s="21">
        <f t="shared" si="3"/>
        <v>0.10784313725490197</v>
      </c>
    </row>
    <row r="45" spans="1:10" ht="12.75" customHeight="1">
      <c r="A45" s="15">
        <v>30</v>
      </c>
      <c r="B45" s="38" t="s">
        <v>454</v>
      </c>
      <c r="C45" s="15" t="s">
        <v>96</v>
      </c>
      <c r="D45" s="29">
        <v>11122</v>
      </c>
      <c r="F45" s="11"/>
      <c r="G45" s="11"/>
      <c r="H45" s="19" t="s">
        <v>59</v>
      </c>
      <c r="I45" s="20">
        <f>I16+I18+I19+I20+I21+I22+I23+I26+I27+I29+I30+I32+I33+I36+I37+I38+I39+I40</f>
        <v>64</v>
      </c>
      <c r="J45" s="21">
        <f t="shared" si="3"/>
        <v>0.6274509803921569</v>
      </c>
    </row>
    <row r="46" spans="1:10" ht="12.75" customHeight="1">
      <c r="A46" s="15">
        <v>31</v>
      </c>
      <c r="B46" s="38" t="s">
        <v>320</v>
      </c>
      <c r="C46" s="15" t="s">
        <v>26</v>
      </c>
      <c r="D46" s="29">
        <v>10972</v>
      </c>
      <c r="F46" s="11"/>
      <c r="G46" s="11"/>
      <c r="H46" s="19" t="s">
        <v>61</v>
      </c>
      <c r="I46" s="20">
        <f>I17+I28+I35</f>
        <v>20</v>
      </c>
      <c r="J46" s="21">
        <f t="shared" si="3"/>
        <v>0.19607843137254902</v>
      </c>
    </row>
    <row r="47" spans="1:10" ht="12.75" customHeight="1">
      <c r="A47" s="15">
        <v>32</v>
      </c>
      <c r="B47" s="38" t="s">
        <v>263</v>
      </c>
      <c r="C47" s="15" t="s">
        <v>33</v>
      </c>
      <c r="D47" s="29">
        <v>10960</v>
      </c>
      <c r="F47" s="11"/>
      <c r="G47" s="11"/>
      <c r="H47" s="19" t="s">
        <v>63</v>
      </c>
      <c r="I47" s="20">
        <f>I31</f>
        <v>4</v>
      </c>
      <c r="J47" s="21">
        <f t="shared" si="3"/>
        <v>0.0392156862745098</v>
      </c>
    </row>
    <row r="48" spans="1:10" ht="12.75" customHeight="1">
      <c r="A48" s="15">
        <v>33</v>
      </c>
      <c r="B48" s="38" t="s">
        <v>455</v>
      </c>
      <c r="C48" s="15" t="s">
        <v>42</v>
      </c>
      <c r="D48" s="29">
        <v>10901</v>
      </c>
      <c r="H48" s="22" t="s">
        <v>65</v>
      </c>
      <c r="I48" s="20">
        <f>I25</f>
        <v>3</v>
      </c>
      <c r="J48" s="21">
        <f t="shared" si="3"/>
        <v>0.029411764705882353</v>
      </c>
    </row>
    <row r="49" spans="1:10" ht="12.75" customHeight="1">
      <c r="A49" s="15">
        <v>34</v>
      </c>
      <c r="B49" s="38" t="s">
        <v>162</v>
      </c>
      <c r="C49" s="15" t="s">
        <v>30</v>
      </c>
      <c r="D49" s="29">
        <v>10867</v>
      </c>
      <c r="I49" s="4">
        <f>SUM(I43:I48)</f>
        <v>102</v>
      </c>
      <c r="J49" s="23">
        <f>SUM(J43:J48)</f>
        <v>1</v>
      </c>
    </row>
    <row r="50" spans="1:4" ht="12.75" customHeight="1">
      <c r="A50" s="15">
        <v>35</v>
      </c>
      <c r="B50" s="38" t="s">
        <v>456</v>
      </c>
      <c r="C50" s="15" t="s">
        <v>96</v>
      </c>
      <c r="D50" s="29">
        <v>10782</v>
      </c>
    </row>
    <row r="51" spans="1:4" ht="12.75" customHeight="1">
      <c r="A51" s="15">
        <v>36</v>
      </c>
      <c r="B51" s="38" t="s">
        <v>397</v>
      </c>
      <c r="C51" s="15" t="s">
        <v>395</v>
      </c>
      <c r="D51" s="29">
        <v>10736</v>
      </c>
    </row>
    <row r="52" spans="1:4" ht="12.75" customHeight="1">
      <c r="A52" s="15">
        <v>37</v>
      </c>
      <c r="B52" s="38" t="s">
        <v>457</v>
      </c>
      <c r="C52" s="15" t="s">
        <v>26</v>
      </c>
      <c r="D52" s="29">
        <v>10470</v>
      </c>
    </row>
    <row r="53" spans="1:4" ht="12.75" customHeight="1">
      <c r="A53" s="15">
        <v>38</v>
      </c>
      <c r="B53" s="38" t="s">
        <v>458</v>
      </c>
      <c r="C53" s="15" t="s">
        <v>44</v>
      </c>
      <c r="D53" s="29">
        <v>10397</v>
      </c>
    </row>
    <row r="54" spans="1:4" ht="12.75" customHeight="1">
      <c r="A54" s="15">
        <v>39</v>
      </c>
      <c r="B54" s="38" t="s">
        <v>459</v>
      </c>
      <c r="C54" s="15" t="s">
        <v>201</v>
      </c>
      <c r="D54" s="29">
        <v>10208</v>
      </c>
    </row>
    <row r="55" spans="1:4" ht="12.75" customHeight="1">
      <c r="A55" s="15">
        <v>40</v>
      </c>
      <c r="B55" s="38" t="s">
        <v>460</v>
      </c>
      <c r="C55" s="15" t="s">
        <v>96</v>
      </c>
      <c r="D55" s="29">
        <v>9996</v>
      </c>
    </row>
    <row r="56" spans="1:4" ht="12.75" customHeight="1">
      <c r="A56" s="15">
        <v>41</v>
      </c>
      <c r="B56" s="38" t="s">
        <v>168</v>
      </c>
      <c r="C56" s="15" t="s">
        <v>48</v>
      </c>
      <c r="D56" s="29">
        <v>9984</v>
      </c>
    </row>
    <row r="57" spans="1:4" ht="12.75" customHeight="1">
      <c r="A57" s="15">
        <v>42</v>
      </c>
      <c r="B57" s="38" t="s">
        <v>332</v>
      </c>
      <c r="C57" s="15" t="s">
        <v>124</v>
      </c>
      <c r="D57" s="29">
        <v>9950</v>
      </c>
    </row>
    <row r="58" spans="1:4" ht="12.75" customHeight="1">
      <c r="A58" s="15">
        <v>43</v>
      </c>
      <c r="B58" s="38" t="s">
        <v>356</v>
      </c>
      <c r="C58" s="15" t="s">
        <v>42</v>
      </c>
      <c r="D58" s="29">
        <v>9894</v>
      </c>
    </row>
    <row r="59" spans="1:4" ht="12.75" customHeight="1">
      <c r="A59" s="15">
        <v>44</v>
      </c>
      <c r="B59" s="38" t="s">
        <v>326</v>
      </c>
      <c r="C59" s="15" t="s">
        <v>33</v>
      </c>
      <c r="D59" s="29">
        <v>9838</v>
      </c>
    </row>
    <row r="60" spans="1:4" ht="12.75" customHeight="1">
      <c r="A60" s="15">
        <v>45</v>
      </c>
      <c r="B60" s="38" t="s">
        <v>411</v>
      </c>
      <c r="C60" s="15" t="s">
        <v>395</v>
      </c>
      <c r="D60" s="29">
        <v>9833</v>
      </c>
    </row>
    <row r="61" spans="1:4" ht="12.75" customHeight="1">
      <c r="A61" s="15">
        <v>46</v>
      </c>
      <c r="B61" s="38" t="s">
        <v>173</v>
      </c>
      <c r="C61" s="15" t="s">
        <v>33</v>
      </c>
      <c r="D61" s="29">
        <v>9795</v>
      </c>
    </row>
    <row r="62" spans="1:4" ht="12.75" customHeight="1">
      <c r="A62" s="15">
        <v>47</v>
      </c>
      <c r="B62" s="38" t="s">
        <v>461</v>
      </c>
      <c r="C62" s="15" t="s">
        <v>31</v>
      </c>
      <c r="D62" s="29">
        <v>9787</v>
      </c>
    </row>
    <row r="63" spans="1:4" ht="12.75" customHeight="1">
      <c r="A63" s="15">
        <v>48</v>
      </c>
      <c r="B63" s="38" t="s">
        <v>462</v>
      </c>
      <c r="C63" s="15" t="s">
        <v>201</v>
      </c>
      <c r="D63" s="29">
        <v>9763</v>
      </c>
    </row>
    <row r="64" spans="1:4" ht="12.75" customHeight="1">
      <c r="A64" s="15">
        <v>49</v>
      </c>
      <c r="B64" s="38" t="s">
        <v>316</v>
      </c>
      <c r="C64" s="15" t="s">
        <v>26</v>
      </c>
      <c r="D64" s="29">
        <v>9697</v>
      </c>
    </row>
    <row r="65" spans="1:4" ht="12.75" customHeight="1">
      <c r="A65" s="15">
        <v>50</v>
      </c>
      <c r="B65" s="38" t="s">
        <v>463</v>
      </c>
      <c r="C65" s="15" t="s">
        <v>33</v>
      </c>
      <c r="D65" s="29">
        <v>9634</v>
      </c>
    </row>
    <row r="66" spans="1:4" ht="12.75" customHeight="1">
      <c r="A66" s="15">
        <v>51</v>
      </c>
      <c r="B66" s="38" t="s">
        <v>464</v>
      </c>
      <c r="C66" s="15" t="s">
        <v>163</v>
      </c>
      <c r="D66" s="29">
        <v>9459</v>
      </c>
    </row>
    <row r="67" spans="1:4" ht="12.75" customHeight="1">
      <c r="A67" s="15">
        <v>52</v>
      </c>
      <c r="B67" s="38" t="s">
        <v>465</v>
      </c>
      <c r="C67" s="15" t="s">
        <v>90</v>
      </c>
      <c r="D67" s="29">
        <v>9264</v>
      </c>
    </row>
    <row r="68" spans="1:4" ht="12.75" customHeight="1">
      <c r="A68" s="15">
        <v>53</v>
      </c>
      <c r="B68" s="38" t="s">
        <v>226</v>
      </c>
      <c r="C68" s="15" t="s">
        <v>130</v>
      </c>
      <c r="D68" s="29">
        <v>9233</v>
      </c>
    </row>
    <row r="69" spans="1:4" ht="12.75" customHeight="1">
      <c r="A69" s="15">
        <v>54</v>
      </c>
      <c r="B69" s="38" t="s">
        <v>466</v>
      </c>
      <c r="C69" s="15" t="s">
        <v>44</v>
      </c>
      <c r="D69" s="29">
        <v>9231</v>
      </c>
    </row>
    <row r="70" spans="1:4" ht="12.75" customHeight="1">
      <c r="A70" s="15">
        <v>55</v>
      </c>
      <c r="B70" s="38" t="s">
        <v>339</v>
      </c>
      <c r="C70" s="15" t="s">
        <v>46</v>
      </c>
      <c r="D70" s="29">
        <v>9218</v>
      </c>
    </row>
    <row r="71" spans="1:4" ht="12.75" customHeight="1">
      <c r="A71" s="15">
        <v>56</v>
      </c>
      <c r="B71" s="38" t="s">
        <v>280</v>
      </c>
      <c r="C71" s="15" t="s">
        <v>130</v>
      </c>
      <c r="D71" s="29">
        <v>9146</v>
      </c>
    </row>
    <row r="72" spans="1:4" ht="12.75" customHeight="1">
      <c r="A72" s="15">
        <v>57</v>
      </c>
      <c r="B72" s="38" t="s">
        <v>417</v>
      </c>
      <c r="C72" s="15" t="s">
        <v>395</v>
      </c>
      <c r="D72" s="29">
        <v>9068</v>
      </c>
    </row>
    <row r="73" spans="1:4" ht="12.75" customHeight="1">
      <c r="A73" s="15">
        <v>58</v>
      </c>
      <c r="B73" s="38" t="s">
        <v>234</v>
      </c>
      <c r="C73" s="15" t="s">
        <v>201</v>
      </c>
      <c r="D73" s="29">
        <v>8945</v>
      </c>
    </row>
    <row r="74" spans="1:4" ht="12.75" customHeight="1">
      <c r="A74" s="15">
        <v>59</v>
      </c>
      <c r="B74" s="38" t="s">
        <v>467</v>
      </c>
      <c r="C74" s="15" t="s">
        <v>26</v>
      </c>
      <c r="D74" s="29">
        <v>8936</v>
      </c>
    </row>
    <row r="75" spans="1:4" ht="12.75" customHeight="1">
      <c r="A75" s="15">
        <v>60</v>
      </c>
      <c r="B75" s="38" t="s">
        <v>468</v>
      </c>
      <c r="C75" s="15" t="s">
        <v>39</v>
      </c>
      <c r="D75" s="29">
        <v>8925</v>
      </c>
    </row>
    <row r="76" spans="1:4" ht="12.75" customHeight="1">
      <c r="A76" s="15">
        <v>61</v>
      </c>
      <c r="B76" s="38" t="s">
        <v>161</v>
      </c>
      <c r="C76" s="15" t="s">
        <v>35</v>
      </c>
      <c r="D76" s="29">
        <v>8919</v>
      </c>
    </row>
    <row r="77" spans="1:4" ht="12.75" customHeight="1">
      <c r="A77" s="15">
        <v>62</v>
      </c>
      <c r="B77" s="26" t="s">
        <v>286</v>
      </c>
      <c r="C77" s="15" t="s">
        <v>203</v>
      </c>
      <c r="D77" s="29">
        <v>8858</v>
      </c>
    </row>
    <row r="78" spans="1:4" ht="12.75" customHeight="1">
      <c r="A78" s="15">
        <v>63</v>
      </c>
      <c r="B78" s="38" t="s">
        <v>469</v>
      </c>
      <c r="C78" s="15" t="s">
        <v>30</v>
      </c>
      <c r="D78" s="29">
        <v>8824</v>
      </c>
    </row>
    <row r="79" spans="1:4" ht="12.75" customHeight="1">
      <c r="A79" s="15">
        <v>64</v>
      </c>
      <c r="B79" s="38" t="s">
        <v>134</v>
      </c>
      <c r="C79" s="15" t="s">
        <v>44</v>
      </c>
      <c r="D79" s="29">
        <v>8780</v>
      </c>
    </row>
    <row r="80" spans="1:4" ht="12.75" customHeight="1">
      <c r="A80" s="15">
        <v>65</v>
      </c>
      <c r="B80" s="38" t="s">
        <v>470</v>
      </c>
      <c r="C80" s="15" t="s">
        <v>28</v>
      </c>
      <c r="D80" s="29">
        <v>8752</v>
      </c>
    </row>
    <row r="81" spans="1:4" ht="12.75" customHeight="1">
      <c r="A81" s="15">
        <v>66</v>
      </c>
      <c r="B81" s="38" t="s">
        <v>285</v>
      </c>
      <c r="C81" s="15" t="s">
        <v>44</v>
      </c>
      <c r="D81" s="29">
        <v>8746</v>
      </c>
    </row>
    <row r="82" spans="1:4" ht="12.75" customHeight="1">
      <c r="A82" s="15">
        <v>67</v>
      </c>
      <c r="B82" s="38" t="s">
        <v>471</v>
      </c>
      <c r="C82" s="15" t="s">
        <v>395</v>
      </c>
      <c r="D82" s="29">
        <v>8740</v>
      </c>
    </row>
    <row r="83" spans="1:4" ht="12.75" customHeight="1">
      <c r="A83" s="15">
        <v>68</v>
      </c>
      <c r="B83" s="38" t="s">
        <v>472</v>
      </c>
      <c r="C83" s="15" t="s">
        <v>96</v>
      </c>
      <c r="D83" s="29">
        <v>8737</v>
      </c>
    </row>
    <row r="84" spans="1:4" ht="12.75" customHeight="1">
      <c r="A84" s="15">
        <v>69</v>
      </c>
      <c r="B84" s="38" t="s">
        <v>412</v>
      </c>
      <c r="C84" s="15" t="s">
        <v>38</v>
      </c>
      <c r="D84" s="29">
        <v>8676</v>
      </c>
    </row>
    <row r="85" spans="1:4" ht="12.75" customHeight="1">
      <c r="A85" s="15">
        <v>70</v>
      </c>
      <c r="B85" s="38" t="s">
        <v>265</v>
      </c>
      <c r="C85" s="15" t="s">
        <v>50</v>
      </c>
      <c r="D85" s="29">
        <v>8609</v>
      </c>
    </row>
    <row r="86" spans="1:4" ht="12.75" customHeight="1">
      <c r="A86" s="15">
        <v>71</v>
      </c>
      <c r="B86" s="38" t="s">
        <v>473</v>
      </c>
      <c r="C86" s="15" t="s">
        <v>30</v>
      </c>
      <c r="D86" s="29">
        <v>8566</v>
      </c>
    </row>
    <row r="87" spans="1:4" ht="12.75" customHeight="1">
      <c r="A87" s="15">
        <v>72</v>
      </c>
      <c r="B87" s="38" t="s">
        <v>328</v>
      </c>
      <c r="C87" s="15" t="s">
        <v>52</v>
      </c>
      <c r="D87" s="29">
        <v>8424</v>
      </c>
    </row>
    <row r="88" spans="1:4" ht="12.75" customHeight="1">
      <c r="A88" s="15">
        <v>73</v>
      </c>
      <c r="B88" s="38" t="s">
        <v>474</v>
      </c>
      <c r="C88" s="15" t="s">
        <v>31</v>
      </c>
      <c r="D88" s="29">
        <v>8365</v>
      </c>
    </row>
    <row r="89" spans="1:4" ht="12.75" customHeight="1">
      <c r="A89" s="15">
        <v>74</v>
      </c>
      <c r="B89" s="38" t="s">
        <v>355</v>
      </c>
      <c r="C89" s="15" t="s">
        <v>39</v>
      </c>
      <c r="D89" s="29">
        <v>8364</v>
      </c>
    </row>
    <row r="90" spans="1:4" ht="12.75" customHeight="1">
      <c r="A90" s="15">
        <v>75</v>
      </c>
      <c r="B90" s="38" t="s">
        <v>475</v>
      </c>
      <c r="C90" s="15" t="s">
        <v>96</v>
      </c>
      <c r="D90" s="29">
        <v>8338</v>
      </c>
    </row>
    <row r="91" spans="1:4" ht="12.75" customHeight="1">
      <c r="A91" s="15">
        <v>76</v>
      </c>
      <c r="B91" s="38" t="s">
        <v>272</v>
      </c>
      <c r="C91" s="15" t="s">
        <v>52</v>
      </c>
      <c r="D91" s="29">
        <v>8156</v>
      </c>
    </row>
    <row r="92" spans="1:4" ht="12.75" customHeight="1">
      <c r="A92" s="15">
        <v>77</v>
      </c>
      <c r="B92" s="38" t="s">
        <v>160</v>
      </c>
      <c r="C92" s="15" t="s">
        <v>26</v>
      </c>
      <c r="D92" s="29">
        <v>8146</v>
      </c>
    </row>
    <row r="93" spans="1:4" ht="12.75" customHeight="1">
      <c r="A93" s="15">
        <v>78</v>
      </c>
      <c r="B93" s="38" t="s">
        <v>476</v>
      </c>
      <c r="C93" s="15" t="s">
        <v>28</v>
      </c>
      <c r="D93" s="29">
        <v>8117</v>
      </c>
    </row>
    <row r="94" spans="1:4" ht="12.75" customHeight="1">
      <c r="A94" s="15">
        <v>79</v>
      </c>
      <c r="B94" s="38" t="s">
        <v>271</v>
      </c>
      <c r="C94" s="15" t="s">
        <v>42</v>
      </c>
      <c r="D94" s="29">
        <v>8084</v>
      </c>
    </row>
    <row r="95" spans="1:4" ht="12.75" customHeight="1">
      <c r="A95" s="15">
        <v>80</v>
      </c>
      <c r="B95" s="38" t="s">
        <v>477</v>
      </c>
      <c r="C95" s="15" t="s">
        <v>450</v>
      </c>
      <c r="D95" s="29">
        <v>7984</v>
      </c>
    </row>
    <row r="96" spans="1:4" ht="12.75" customHeight="1">
      <c r="A96" s="15">
        <v>81</v>
      </c>
      <c r="B96" s="38" t="s">
        <v>478</v>
      </c>
      <c r="C96" s="15" t="s">
        <v>31</v>
      </c>
      <c r="D96" s="29">
        <v>7955</v>
      </c>
    </row>
    <row r="97" spans="1:4" ht="12.75" customHeight="1">
      <c r="A97" s="15">
        <v>82</v>
      </c>
      <c r="B97" s="38" t="s">
        <v>479</v>
      </c>
      <c r="C97" s="15" t="s">
        <v>39</v>
      </c>
      <c r="D97" s="29">
        <v>7846</v>
      </c>
    </row>
    <row r="98" spans="1:4" ht="12.75" customHeight="1">
      <c r="A98" s="15">
        <v>83</v>
      </c>
      <c r="B98" s="38" t="s">
        <v>480</v>
      </c>
      <c r="C98" s="15" t="s">
        <v>26</v>
      </c>
      <c r="D98" s="29">
        <v>7820</v>
      </c>
    </row>
    <row r="99" spans="1:4" ht="12.75" customHeight="1">
      <c r="A99" s="15">
        <v>84</v>
      </c>
      <c r="B99" s="38" t="s">
        <v>270</v>
      </c>
      <c r="C99" s="15" t="s">
        <v>124</v>
      </c>
      <c r="D99" s="29">
        <v>7636</v>
      </c>
    </row>
    <row r="100" spans="1:4" ht="12.75" customHeight="1">
      <c r="A100" s="15">
        <v>85</v>
      </c>
      <c r="B100" s="38" t="s">
        <v>481</v>
      </c>
      <c r="C100" s="15" t="s">
        <v>451</v>
      </c>
      <c r="D100" s="29">
        <v>7601</v>
      </c>
    </row>
    <row r="101" spans="1:4" ht="12.75" customHeight="1">
      <c r="A101" s="15">
        <v>86</v>
      </c>
      <c r="B101" s="38" t="s">
        <v>343</v>
      </c>
      <c r="C101" s="15" t="s">
        <v>38</v>
      </c>
      <c r="D101" s="29">
        <v>7589</v>
      </c>
    </row>
    <row r="102" spans="1:4" ht="12.75" customHeight="1">
      <c r="A102" s="15">
        <v>87</v>
      </c>
      <c r="B102" s="38" t="s">
        <v>482</v>
      </c>
      <c r="C102" s="15" t="s">
        <v>31</v>
      </c>
      <c r="D102" s="29">
        <v>7504</v>
      </c>
    </row>
    <row r="103" spans="1:4" ht="12.75" customHeight="1">
      <c r="A103" s="15">
        <v>88</v>
      </c>
      <c r="B103" s="38" t="s">
        <v>483</v>
      </c>
      <c r="C103" s="15" t="s">
        <v>44</v>
      </c>
      <c r="D103" s="29">
        <v>7421</v>
      </c>
    </row>
    <row r="104" spans="1:4" ht="12.75" customHeight="1">
      <c r="A104" s="15">
        <v>89</v>
      </c>
      <c r="B104" s="38" t="s">
        <v>275</v>
      </c>
      <c r="C104" s="15" t="s">
        <v>46</v>
      </c>
      <c r="D104" s="29">
        <v>7376</v>
      </c>
    </row>
    <row r="105" spans="1:4" ht="12.75" customHeight="1">
      <c r="A105" s="15">
        <v>90</v>
      </c>
      <c r="B105" s="38" t="s">
        <v>484</v>
      </c>
      <c r="C105" s="15" t="s">
        <v>52</v>
      </c>
      <c r="D105" s="29">
        <v>7332</v>
      </c>
    </row>
    <row r="106" spans="1:4" ht="12.75" customHeight="1">
      <c r="A106" s="15">
        <v>91</v>
      </c>
      <c r="B106" s="38" t="s">
        <v>485</v>
      </c>
      <c r="C106" s="15" t="s">
        <v>90</v>
      </c>
      <c r="D106" s="29">
        <v>7183</v>
      </c>
    </row>
    <row r="107" spans="1:4" ht="12.75" customHeight="1">
      <c r="A107" s="15">
        <v>92</v>
      </c>
      <c r="B107" s="38" t="s">
        <v>486</v>
      </c>
      <c r="C107" s="15" t="s">
        <v>124</v>
      </c>
      <c r="D107" s="29">
        <v>6666</v>
      </c>
    </row>
    <row r="108" spans="1:4" ht="12.75" customHeight="1">
      <c r="A108" s="15">
        <v>93</v>
      </c>
      <c r="B108" s="38" t="s">
        <v>329</v>
      </c>
      <c r="C108" s="15" t="s">
        <v>31</v>
      </c>
      <c r="D108" s="29">
        <v>6654</v>
      </c>
    </row>
    <row r="109" spans="1:4" ht="12.75" customHeight="1">
      <c r="A109" s="15">
        <v>94</v>
      </c>
      <c r="B109" s="38" t="s">
        <v>487</v>
      </c>
      <c r="C109" s="15" t="s">
        <v>39</v>
      </c>
      <c r="D109" s="29">
        <v>6645</v>
      </c>
    </row>
    <row r="110" spans="1:4" ht="12.75" customHeight="1">
      <c r="A110" s="15">
        <v>95</v>
      </c>
      <c r="B110" t="s">
        <v>367</v>
      </c>
      <c r="C110" s="15" t="s">
        <v>87</v>
      </c>
      <c r="D110" s="29">
        <v>6464</v>
      </c>
    </row>
    <row r="111" spans="1:4" ht="12.75" customHeight="1">
      <c r="A111" s="15">
        <v>96</v>
      </c>
      <c r="B111" s="38" t="s">
        <v>488</v>
      </c>
      <c r="C111" s="15" t="s">
        <v>46</v>
      </c>
      <c r="D111" s="29">
        <v>6193</v>
      </c>
    </row>
    <row r="112" spans="1:4" ht="12.75" customHeight="1">
      <c r="A112" s="15">
        <v>97</v>
      </c>
      <c r="B112" s="38" t="s">
        <v>335</v>
      </c>
      <c r="C112" s="15" t="s">
        <v>28</v>
      </c>
      <c r="D112" s="29">
        <v>6174</v>
      </c>
    </row>
    <row r="113" spans="1:4" ht="12.75" customHeight="1">
      <c r="A113" s="15">
        <v>98</v>
      </c>
      <c r="B113" s="38" t="s">
        <v>489</v>
      </c>
      <c r="C113" s="15" t="s">
        <v>96</v>
      </c>
      <c r="D113" s="29">
        <v>5879</v>
      </c>
    </row>
    <row r="114" spans="1:4" ht="12.75" customHeight="1">
      <c r="A114" s="15">
        <v>99</v>
      </c>
      <c r="B114" s="38" t="s">
        <v>341</v>
      </c>
      <c r="C114" s="15" t="s">
        <v>44</v>
      </c>
      <c r="D114" s="29">
        <v>5878</v>
      </c>
    </row>
    <row r="115" spans="1:4" ht="12.75" customHeight="1">
      <c r="A115" s="15">
        <v>100</v>
      </c>
      <c r="B115" s="38" t="s">
        <v>490</v>
      </c>
      <c r="C115" s="15" t="s">
        <v>50</v>
      </c>
      <c r="D115" s="29">
        <v>5834</v>
      </c>
    </row>
    <row r="116" spans="1:4" ht="12.75" customHeight="1">
      <c r="A116" s="15">
        <v>101</v>
      </c>
      <c r="B116" s="38" t="s">
        <v>491</v>
      </c>
      <c r="C116" s="15" t="s">
        <v>31</v>
      </c>
      <c r="D116" s="29">
        <v>4492</v>
      </c>
    </row>
    <row r="117" spans="1:4" ht="12.75" customHeight="1">
      <c r="A117" s="15">
        <v>102</v>
      </c>
      <c r="B117" s="38" t="s">
        <v>492</v>
      </c>
      <c r="C117" s="15" t="s">
        <v>451</v>
      </c>
      <c r="D117" s="29">
        <v>3841</v>
      </c>
    </row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Schneider, Uwe Martin Friedrich</dc:creator>
  <cp:keywords/>
  <dc:description/>
  <cp:lastModifiedBy/>
  <dcterms:created xsi:type="dcterms:W3CDTF">2017-01-04T03:26:16Z</dcterms:created>
  <dcterms:modified xsi:type="dcterms:W3CDTF">2017-02-28T11:52:58Z</dcterms:modified>
  <cp:category/>
  <cp:version/>
  <cp:contentType/>
  <cp:contentStatus/>
  <cp:revision>1</cp:revision>
</cp:coreProperties>
</file>